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7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Ng-Tim\GoogleDriveBS\PhD\Lab\Results\2017\Protein production potential\"/>
    </mc:Choice>
  </mc:AlternateContent>
  <xr:revisionPtr revIDLastSave="0" documentId="13_ncr:1_{D00435DD-4E75-4EDF-9797-37876D54EE4D}" xr6:coauthVersionLast="44" xr6:coauthVersionMax="44" xr10:uidLastSave="{00000000-0000-0000-0000-000000000000}"/>
  <bookViews>
    <workbookView xWindow="-18705" yWindow="510" windowWidth="14400" windowHeight="15150" tabRatio="920" xr2:uid="{00000000-000D-0000-FFFF-FFFF00000000}"/>
  </bookViews>
  <sheets>
    <sheet name="BySeason" sheetId="4" r:id="rId1"/>
    <sheet name="Export_BySeason" sheetId="10" r:id="rId2"/>
    <sheet name="ExportCharts" sheetId="11" r:id="rId3"/>
    <sheet name="BySeason_Component" sheetId="6" r:id="rId4"/>
    <sheet name="BySeason_MC&amp;CN" sheetId="7" r:id="rId5"/>
    <sheet name="NH3-NO2_Correlation" sheetId="14" r:id="rId6"/>
    <sheet name="MCEnviro_Correlation" sheetId="12" r:id="rId7"/>
    <sheet name="NormalTest" sheetId="13" r:id="rId8"/>
    <sheet name="ByQuarter" sheetId="3" r:id="rId9"/>
    <sheet name="ByQuarter_Component" sheetId="8" r:id="rId10"/>
    <sheet name="ByQuarter_MC&amp;CN" sheetId="9" r:id="rId11"/>
    <sheet name="RawData" sheetId="1" r:id="rId12"/>
  </sheets>
  <calcPr calcId="191029"/>
  <pivotCaches>
    <pivotCache cacheId="22" r:id="rId13"/>
    <pivotCache cacheId="23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9" i="14" l="1"/>
  <c r="B38" i="14"/>
  <c r="C75" i="12" l="1"/>
  <c r="D86" i="12"/>
  <c r="G86" i="12"/>
  <c r="C86" i="12"/>
  <c r="D75" i="12"/>
  <c r="E75" i="12"/>
  <c r="E86" i="12" s="1"/>
  <c r="F75" i="12"/>
  <c r="F86" i="12" s="1"/>
  <c r="G75" i="12"/>
  <c r="B62" i="12"/>
  <c r="C62" i="12"/>
  <c r="D62" i="12"/>
  <c r="E62" i="12"/>
  <c r="F62" i="12"/>
  <c r="G62" i="12"/>
  <c r="B63" i="12"/>
  <c r="C63" i="12"/>
  <c r="D63" i="12"/>
  <c r="E63" i="12"/>
  <c r="F63" i="12"/>
  <c r="G63" i="12"/>
  <c r="B64" i="12"/>
  <c r="C64" i="12"/>
  <c r="D64" i="12"/>
  <c r="E64" i="12"/>
  <c r="F64" i="12"/>
  <c r="G64" i="12"/>
  <c r="B65" i="12"/>
  <c r="C65" i="12"/>
  <c r="D65" i="12"/>
  <c r="E65" i="12"/>
  <c r="F65" i="12"/>
  <c r="G65" i="12"/>
  <c r="B66" i="12"/>
  <c r="C66" i="12"/>
  <c r="D66" i="12"/>
  <c r="E66" i="12"/>
  <c r="F66" i="12"/>
  <c r="G66" i="12"/>
  <c r="B67" i="12"/>
  <c r="C67" i="12"/>
  <c r="D67" i="12"/>
  <c r="E67" i="12"/>
  <c r="F67" i="12"/>
  <c r="G67" i="12"/>
  <c r="B68" i="12"/>
  <c r="C68" i="12"/>
  <c r="D68" i="12"/>
  <c r="E68" i="12"/>
  <c r="F68" i="12"/>
  <c r="G68" i="12"/>
  <c r="B69" i="12"/>
  <c r="C69" i="12"/>
  <c r="D69" i="12"/>
  <c r="E69" i="12"/>
  <c r="F69" i="12"/>
  <c r="G69" i="12"/>
  <c r="B70" i="12"/>
  <c r="C70" i="12"/>
  <c r="D70" i="12"/>
  <c r="E70" i="12"/>
  <c r="F70" i="12"/>
  <c r="G70" i="12"/>
  <c r="C61" i="12"/>
  <c r="D61" i="12"/>
  <c r="E61" i="12"/>
  <c r="F61" i="12"/>
  <c r="G61" i="12"/>
  <c r="B61" i="12"/>
  <c r="G76" i="12" s="1"/>
  <c r="G87" i="12" s="1"/>
  <c r="O62" i="12"/>
  <c r="O63" i="12" s="1"/>
  <c r="W35" i="12"/>
  <c r="X35" i="12" s="1"/>
  <c r="W37" i="12"/>
  <c r="X37" i="12" s="1"/>
  <c r="W39" i="12"/>
  <c r="X39" i="12" s="1"/>
  <c r="W41" i="12"/>
  <c r="X41" i="12" s="1"/>
  <c r="W43" i="12"/>
  <c r="X43" i="12" s="1"/>
  <c r="W45" i="12"/>
  <c r="X45" i="12" s="1"/>
  <c r="AA33" i="12"/>
  <c r="AA34" i="12" s="1"/>
  <c r="W6" i="12"/>
  <c r="X6" i="12" s="1"/>
  <c r="W12" i="12"/>
  <c r="X12" i="12" s="1"/>
  <c r="W14" i="12"/>
  <c r="X14" i="12" s="1"/>
  <c r="AA4" i="12"/>
  <c r="AA5" i="12" s="1"/>
  <c r="O33" i="12"/>
  <c r="O34" i="12" s="1"/>
  <c r="K7" i="12"/>
  <c r="L7" i="12" s="1"/>
  <c r="K8" i="12"/>
  <c r="L8" i="12" s="1"/>
  <c r="K11" i="12"/>
  <c r="L11" i="12" s="1"/>
  <c r="K12" i="12"/>
  <c r="L12" i="12" s="1"/>
  <c r="K15" i="12"/>
  <c r="L15" i="12" s="1"/>
  <c r="K16" i="12"/>
  <c r="L16" i="12" s="1"/>
  <c r="O4" i="12"/>
  <c r="O5" i="12"/>
  <c r="F2" i="13"/>
  <c r="B9" i="13" s="1"/>
  <c r="C9" i="13" s="1"/>
  <c r="K72" i="12" l="1"/>
  <c r="L72" i="12" s="1"/>
  <c r="K68" i="12"/>
  <c r="L68" i="12" s="1"/>
  <c r="K64" i="12"/>
  <c r="L64" i="12" s="1"/>
  <c r="K44" i="12"/>
  <c r="K40" i="12"/>
  <c r="K36" i="12"/>
  <c r="F76" i="12"/>
  <c r="F87" i="12" s="1"/>
  <c r="K62" i="12"/>
  <c r="L62" i="12" s="1"/>
  <c r="K71" i="12"/>
  <c r="L71" i="12" s="1"/>
  <c r="K67" i="12"/>
  <c r="L67" i="12" s="1"/>
  <c r="K63" i="12"/>
  <c r="L63" i="12" s="1"/>
  <c r="K43" i="12"/>
  <c r="K39" i="12"/>
  <c r="K35" i="12"/>
  <c r="E76" i="12"/>
  <c r="E87" i="12" s="1"/>
  <c r="W10" i="12"/>
  <c r="X10" i="12" s="1"/>
  <c r="W33" i="12"/>
  <c r="X33" i="12" s="1"/>
  <c r="W44" i="12"/>
  <c r="X44" i="12" s="1"/>
  <c r="W42" i="12"/>
  <c r="X42" i="12" s="1"/>
  <c r="W40" i="12"/>
  <c r="X40" i="12" s="1"/>
  <c r="W38" i="12"/>
  <c r="X38" i="12" s="1"/>
  <c r="W36" i="12"/>
  <c r="X36" i="12" s="1"/>
  <c r="W34" i="12"/>
  <c r="X34" i="12" s="1"/>
  <c r="K74" i="12"/>
  <c r="L74" i="12" s="1"/>
  <c r="K70" i="12"/>
  <c r="L70" i="12" s="1"/>
  <c r="K66" i="12"/>
  <c r="L66" i="12" s="1"/>
  <c r="K33" i="12"/>
  <c r="L33" i="12" s="1"/>
  <c r="K42" i="12"/>
  <c r="K38" i="12"/>
  <c r="K34" i="12"/>
  <c r="D76" i="12"/>
  <c r="D87" i="12" s="1"/>
  <c r="C76" i="12"/>
  <c r="C87" i="12" s="1"/>
  <c r="L34" i="12"/>
  <c r="K14" i="12"/>
  <c r="L14" i="12" s="1"/>
  <c r="K10" i="12"/>
  <c r="L10" i="12" s="1"/>
  <c r="K6" i="12"/>
  <c r="L6" i="12" s="1"/>
  <c r="B2" i="13"/>
  <c r="C2" i="13" s="1"/>
  <c r="K4" i="12"/>
  <c r="K13" i="12"/>
  <c r="L13" i="12" s="1"/>
  <c r="K9" i="12"/>
  <c r="L9" i="12" s="1"/>
  <c r="K5" i="12"/>
  <c r="L5" i="12" s="1"/>
  <c r="W16" i="12"/>
  <c r="X16" i="12" s="1"/>
  <c r="W8" i="12"/>
  <c r="X8" i="12" s="1"/>
  <c r="K73" i="12"/>
  <c r="L73" i="12" s="1"/>
  <c r="K69" i="12"/>
  <c r="L69" i="12" s="1"/>
  <c r="K65" i="12"/>
  <c r="L65" i="12" s="1"/>
  <c r="K45" i="12"/>
  <c r="K41" i="12"/>
  <c r="K37" i="12"/>
  <c r="S63" i="12"/>
  <c r="S62" i="12"/>
  <c r="O67" i="12"/>
  <c r="O65" i="12"/>
  <c r="O66" i="12"/>
  <c r="O64" i="12"/>
  <c r="AE34" i="12"/>
  <c r="AE33" i="12"/>
  <c r="AA38" i="12"/>
  <c r="AA36" i="12"/>
  <c r="AA37" i="12"/>
  <c r="AA35" i="12"/>
  <c r="W15" i="12"/>
  <c r="X15" i="12" s="1"/>
  <c r="W13" i="12"/>
  <c r="X13" i="12" s="1"/>
  <c r="W11" i="12"/>
  <c r="X11" i="12" s="1"/>
  <c r="W9" i="12"/>
  <c r="X9" i="12" s="1"/>
  <c r="W7" i="12"/>
  <c r="X7" i="12" s="1"/>
  <c r="W5" i="12"/>
  <c r="X5" i="12" s="1"/>
  <c r="W4" i="12"/>
  <c r="X4" i="12" s="1"/>
  <c r="AE5" i="12" s="1"/>
  <c r="AA8" i="12"/>
  <c r="AA6" i="12"/>
  <c r="L45" i="12"/>
  <c r="L44" i="12"/>
  <c r="L43" i="12"/>
  <c r="L42" i="12"/>
  <c r="L41" i="12"/>
  <c r="L40" i="12"/>
  <c r="L39" i="12"/>
  <c r="L38" i="12"/>
  <c r="L37" i="12"/>
  <c r="L36" i="12"/>
  <c r="S33" i="12" s="1"/>
  <c r="L35" i="12"/>
  <c r="O35" i="12"/>
  <c r="O37" i="12"/>
  <c r="L4" i="12"/>
  <c r="S5" i="12" s="1"/>
  <c r="O8" i="12"/>
  <c r="O6" i="12"/>
  <c r="B4" i="13"/>
  <c r="C4" i="13" s="1"/>
  <c r="B6" i="13"/>
  <c r="C6" i="13" s="1"/>
  <c r="B8" i="13"/>
  <c r="C8" i="13" s="1"/>
  <c r="B10" i="13"/>
  <c r="C10" i="13" s="1"/>
  <c r="B11" i="13"/>
  <c r="C11" i="13" s="1"/>
  <c r="B3" i="13"/>
  <c r="C3" i="13" s="1"/>
  <c r="F3" i="13"/>
  <c r="B5" i="13"/>
  <c r="C5" i="13" s="1"/>
  <c r="B7" i="13"/>
  <c r="C7" i="13" s="1"/>
  <c r="O38" i="12" l="1"/>
  <c r="S34" i="12"/>
  <c r="J3" i="13"/>
  <c r="AA7" i="12"/>
  <c r="O68" i="12"/>
  <c r="O69" i="12" s="1"/>
  <c r="AA39" i="12"/>
  <c r="AA40" i="12" s="1"/>
  <c r="AD33" i="12"/>
  <c r="AD34" i="12"/>
  <c r="AE4" i="12"/>
  <c r="AA9" i="12"/>
  <c r="O36" i="12"/>
  <c r="O39" i="12" s="1"/>
  <c r="O9" i="12"/>
  <c r="S4" i="12"/>
  <c r="O7" i="12"/>
  <c r="O10" i="12" s="1"/>
  <c r="O11" i="12" s="1"/>
  <c r="J2" i="13"/>
  <c r="F7" i="13"/>
  <c r="F5" i="13"/>
  <c r="F6" i="13"/>
  <c r="F4" i="13"/>
  <c r="AA10" i="12" l="1"/>
  <c r="F8" i="13"/>
  <c r="R63" i="12"/>
  <c r="R62" i="12"/>
  <c r="AA11" i="12"/>
  <c r="AD4" i="12"/>
  <c r="AD5" i="12"/>
  <c r="O40" i="12"/>
  <c r="R34" i="12"/>
  <c r="R33" i="12"/>
  <c r="R4" i="12"/>
  <c r="R5" i="12"/>
  <c r="F9" i="13"/>
  <c r="I2" i="13"/>
  <c r="I3" i="13"/>
  <c r="D39" i="12" l="1"/>
  <c r="D84" i="12" s="1"/>
  <c r="E39" i="12"/>
  <c r="E84" i="12" s="1"/>
  <c r="F39" i="12"/>
  <c r="F84" i="12" s="1"/>
  <c r="G39" i="12"/>
  <c r="G84" i="12" s="1"/>
  <c r="C39" i="12"/>
  <c r="C84" i="12" s="1"/>
  <c r="C22" i="12"/>
  <c r="D22" i="12"/>
  <c r="E22" i="12"/>
  <c r="F22" i="12"/>
  <c r="G22" i="12"/>
  <c r="C23" i="12"/>
  <c r="D23" i="12"/>
  <c r="E23" i="12"/>
  <c r="F23" i="12"/>
  <c r="G23" i="12"/>
  <c r="C24" i="12"/>
  <c r="D24" i="12"/>
  <c r="E24" i="12"/>
  <c r="F24" i="12"/>
  <c r="G24" i="12"/>
  <c r="C25" i="12"/>
  <c r="D25" i="12"/>
  <c r="E25" i="12"/>
  <c r="F25" i="12"/>
  <c r="G25" i="12"/>
  <c r="C26" i="12"/>
  <c r="D26" i="12"/>
  <c r="E26" i="12"/>
  <c r="F26" i="12"/>
  <c r="G26" i="12"/>
  <c r="C27" i="12"/>
  <c r="D27" i="12"/>
  <c r="E27" i="12"/>
  <c r="F27" i="12"/>
  <c r="G27" i="12"/>
  <c r="C28" i="12"/>
  <c r="D28" i="12"/>
  <c r="E28" i="12"/>
  <c r="F28" i="12"/>
  <c r="G28" i="12"/>
  <c r="C29" i="12"/>
  <c r="D29" i="12"/>
  <c r="E29" i="12"/>
  <c r="F29" i="12"/>
  <c r="G29" i="12"/>
  <c r="C30" i="12"/>
  <c r="D30" i="12"/>
  <c r="E30" i="12"/>
  <c r="F30" i="12"/>
  <c r="G30" i="12"/>
  <c r="C31" i="12"/>
  <c r="D31" i="12"/>
  <c r="E31" i="12"/>
  <c r="F31" i="12"/>
  <c r="G31" i="12"/>
  <c r="C32" i="12"/>
  <c r="D32" i="12"/>
  <c r="E32" i="12"/>
  <c r="F32" i="12"/>
  <c r="G32" i="12"/>
  <c r="C33" i="12"/>
  <c r="D33" i="12"/>
  <c r="E33" i="12"/>
  <c r="F33" i="12"/>
  <c r="G33" i="12"/>
  <c r="C34" i="12"/>
  <c r="D34" i="12"/>
  <c r="E34" i="12"/>
  <c r="F34" i="12"/>
  <c r="G34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22" i="12"/>
  <c r="D40" i="12" l="1"/>
  <c r="D85" i="12" s="1"/>
  <c r="G40" i="12"/>
  <c r="G85" i="12" s="1"/>
  <c r="E40" i="12"/>
  <c r="E85" i="12" s="1"/>
  <c r="C40" i="12"/>
  <c r="C85" i="12" s="1"/>
  <c r="F40" i="12"/>
  <c r="F85" i="12" s="1"/>
  <c r="D65" i="11"/>
  <c r="D66" i="11"/>
  <c r="D67" i="11"/>
  <c r="D68" i="11"/>
  <c r="D69" i="11"/>
  <c r="D77" i="11"/>
  <c r="D70" i="11"/>
  <c r="D71" i="11"/>
  <c r="D72" i="11"/>
  <c r="D73" i="11"/>
  <c r="D74" i="11"/>
  <c r="D76" i="11"/>
  <c r="D51" i="11" l="1"/>
  <c r="D49" i="11"/>
  <c r="D47" i="11"/>
  <c r="D45" i="11"/>
  <c r="D43" i="11"/>
  <c r="D41" i="11"/>
  <c r="D39" i="11"/>
  <c r="D37" i="11"/>
  <c r="D35" i="11"/>
  <c r="D33" i="11"/>
  <c r="D31" i="11"/>
  <c r="D29" i="11"/>
  <c r="D27" i="11"/>
  <c r="D25" i="11"/>
  <c r="D23" i="11"/>
  <c r="D50" i="11"/>
  <c r="D48" i="11"/>
  <c r="D46" i="11"/>
  <c r="D44" i="11"/>
  <c r="D42" i="11"/>
  <c r="D40" i="11"/>
  <c r="D38" i="11"/>
  <c r="D36" i="11"/>
  <c r="D34" i="11"/>
  <c r="D32" i="11"/>
  <c r="D30" i="11"/>
  <c r="D28" i="11"/>
  <c r="D26" i="11"/>
  <c r="D24" i="11"/>
  <c r="D22" i="11"/>
  <c r="CJ24" i="10" l="1"/>
  <c r="CH24" i="10"/>
  <c r="CJ23" i="10"/>
  <c r="CH23" i="10"/>
  <c r="CD24" i="10"/>
  <c r="CB24" i="10"/>
  <c r="CD23" i="10"/>
  <c r="CB23" i="10"/>
  <c r="BX24" i="10"/>
  <c r="BV24" i="10"/>
  <c r="BV23" i="10"/>
  <c r="BX23" i="10"/>
  <c r="AA35" i="10" l="1"/>
  <c r="Z35" i="10"/>
  <c r="AA34" i="10"/>
  <c r="Z34" i="10"/>
  <c r="AX25" i="10"/>
  <c r="AA32" i="10"/>
  <c r="Z32" i="10"/>
  <c r="AA31" i="10"/>
  <c r="Z31" i="10"/>
  <c r="AA30" i="10"/>
  <c r="Z30" i="10"/>
  <c r="BR24" i="10"/>
  <c r="BP24" i="10"/>
  <c r="BR23" i="10"/>
  <c r="BP23" i="10"/>
  <c r="AB35" i="10" s="1"/>
  <c r="BL24" i="10"/>
  <c r="BJ24" i="10"/>
  <c r="BL23" i="10"/>
  <c r="BJ23" i="10"/>
  <c r="AB34" i="10" s="1"/>
  <c r="BF24" i="10"/>
  <c r="BD24" i="10"/>
  <c r="BF23" i="10"/>
  <c r="AA33" i="10" s="1"/>
  <c r="BD23" i="10"/>
  <c r="Z33" i="10" s="1"/>
  <c r="AZ24" i="10"/>
  <c r="AX24" i="10"/>
  <c r="AZ23" i="10"/>
  <c r="AB32" i="10" s="1"/>
  <c r="AX23" i="10"/>
  <c r="AT24" i="10"/>
  <c r="AR24" i="10"/>
  <c r="AT23" i="10"/>
  <c r="AR23" i="10"/>
  <c r="AN24" i="10"/>
  <c r="AL24" i="10"/>
  <c r="AC33" i="10" s="1"/>
  <c r="AN23" i="10"/>
  <c r="AL23" i="10"/>
  <c r="AF23" i="10"/>
  <c r="AH23" i="10"/>
  <c r="AF24" i="10"/>
  <c r="AH24" i="10"/>
  <c r="AB29" i="10"/>
  <c r="AA29" i="10"/>
  <c r="Z29" i="10"/>
  <c r="AC28" i="10"/>
  <c r="AB28" i="10"/>
  <c r="AA28" i="10"/>
  <c r="Z28" i="10"/>
  <c r="B4" i="1" l="1"/>
</calcChain>
</file>

<file path=xl/sharedStrings.xml><?xml version="1.0" encoding="utf-8"?>
<sst xmlns="http://schemas.openxmlformats.org/spreadsheetml/2006/main" count="1949" uniqueCount="225">
  <si>
    <t>Summary of feedstock characterisation programme results</t>
  </si>
  <si>
    <t>Date</t>
  </si>
  <si>
    <t>C:N</t>
  </si>
  <si>
    <t>Crude Protein (%DM)</t>
  </si>
  <si>
    <t>Crude Fibre (%DM)</t>
  </si>
  <si>
    <t>Ash (%DM)</t>
  </si>
  <si>
    <t>Total Carbohydrates (%DM)</t>
  </si>
  <si>
    <t>Sample Type</t>
  </si>
  <si>
    <t>Moisture Content (w/w%)</t>
  </si>
  <si>
    <t>Season</t>
  </si>
  <si>
    <t>Row Labels</t>
  </si>
  <si>
    <t>2014</t>
  </si>
  <si>
    <t>Qtr2</t>
  </si>
  <si>
    <t>May</t>
  </si>
  <si>
    <t>2015</t>
  </si>
  <si>
    <t>Qtr1</t>
  </si>
  <si>
    <t>Mar</t>
  </si>
  <si>
    <t>Apr</t>
  </si>
  <si>
    <t>Qtr3</t>
  </si>
  <si>
    <t>Sep</t>
  </si>
  <si>
    <t>Qtr4</t>
  </si>
  <si>
    <t>Oct</t>
  </si>
  <si>
    <t>Nov</t>
  </si>
  <si>
    <t>Dec</t>
  </si>
  <si>
    <t>Jan</t>
  </si>
  <si>
    <t>Feb</t>
  </si>
  <si>
    <t>Jul</t>
  </si>
  <si>
    <t>Aug</t>
  </si>
  <si>
    <t>Jun</t>
  </si>
  <si>
    <t>Average of Moisture Content (w/w%)</t>
  </si>
  <si>
    <t>Average of Crude Protein (%DM)</t>
  </si>
  <si>
    <t>Average of Total Carbohydrates (%DM)</t>
  </si>
  <si>
    <t>Average of Crude Fibre (%DM)</t>
  </si>
  <si>
    <t>Average of C:N</t>
  </si>
  <si>
    <t>Average of Ash
(%DM)</t>
  </si>
  <si>
    <t>Population average</t>
  </si>
  <si>
    <t>Autumn 2014</t>
  </si>
  <si>
    <t>Winter 2014</t>
  </si>
  <si>
    <t>Spring 2014</t>
  </si>
  <si>
    <t>Summer 2014/2015</t>
  </si>
  <si>
    <t>Autumn 2015</t>
  </si>
  <si>
    <t>Winter 2015</t>
  </si>
  <si>
    <t>Data Summarised by Season</t>
  </si>
  <si>
    <t>Green Waste</t>
  </si>
  <si>
    <t>Paunch Grass</t>
  </si>
  <si>
    <t xml:space="preserve">Prepared by </t>
  </si>
  <si>
    <t>Timothy Ng</t>
  </si>
  <si>
    <t>Data count</t>
  </si>
  <si>
    <t>Data Summarised by Quarter</t>
  </si>
  <si>
    <t>Lipids (%DM)</t>
  </si>
  <si>
    <t>Average of Lipids (%DM)</t>
  </si>
  <si>
    <t>(All)</t>
  </si>
  <si>
    <t>COMPONENT CHART</t>
  </si>
  <si>
    <t>MC&amp;CN CHART</t>
  </si>
  <si>
    <t>StdDevp of Moisture Content (w/w%)</t>
  </si>
  <si>
    <t>StdDevp of Crude Protein (%DM)</t>
  </si>
  <si>
    <t>StdDevp of Total Carbohydrates (%DM)</t>
  </si>
  <si>
    <t>StdDevp of Crude Fibre (%DM)</t>
  </si>
  <si>
    <t>StdDevp of Lipids (%DM)</t>
  </si>
  <si>
    <t>StdDevp of Ash (%DM)</t>
  </si>
  <si>
    <t>StdDevp of C:N</t>
  </si>
  <si>
    <t>ALL VARIABLES</t>
  </si>
  <si>
    <t>Standard Deviation (w/w%)</t>
  </si>
  <si>
    <t>Average Moisture Content (w/w%)</t>
  </si>
  <si>
    <t>Time Period</t>
  </si>
  <si>
    <t>Overall</t>
  </si>
  <si>
    <t>Crude Protein</t>
  </si>
  <si>
    <t>Moisture</t>
  </si>
  <si>
    <t>Organic N Content
(%Total N)</t>
  </si>
  <si>
    <t>StdDevp of Organic N Content (%Total N)</t>
  </si>
  <si>
    <t>Average of Organic N Content (%Total N)</t>
  </si>
  <si>
    <t>Organic Nitrogen</t>
  </si>
  <si>
    <t>Lipids</t>
  </si>
  <si>
    <t>Carbohydrates</t>
  </si>
  <si>
    <t>Fibre</t>
  </si>
  <si>
    <t>Ash</t>
  </si>
  <si>
    <t>Process Limits</t>
  </si>
  <si>
    <t>Component</t>
  </si>
  <si>
    <t>Process Upper Limit</t>
  </si>
  <si>
    <t>Process Lower Limit</t>
  </si>
  <si>
    <t>Crude protein</t>
  </si>
  <si>
    <t>Organic nitrogen</t>
  </si>
  <si>
    <t>Total carbohydrates</t>
  </si>
  <si>
    <t>LGW Overall Mean</t>
  </si>
  <si>
    <t>PG Overall Mean</t>
  </si>
  <si>
    <t>Seasonal Extremes</t>
  </si>
  <si>
    <t>Yes</t>
  </si>
  <si>
    <t>No</t>
  </si>
  <si>
    <r>
      <t>x+3</t>
    </r>
    <r>
      <rPr>
        <sz val="11"/>
        <color theme="1"/>
        <rFont val="Calibri"/>
        <family val="2"/>
      </rPr>
      <t>σ</t>
    </r>
  </si>
  <si>
    <r>
      <t>x-3</t>
    </r>
    <r>
      <rPr>
        <sz val="11"/>
        <color theme="1"/>
        <rFont val="Calibri"/>
        <family val="2"/>
      </rPr>
      <t>σ</t>
    </r>
  </si>
  <si>
    <t>Crude fibre</t>
  </si>
  <si>
    <t>Yes (LL)</t>
  </si>
  <si>
    <t>NO2 Content (%Total N)</t>
  </si>
  <si>
    <t>NO3 Content (%Total N)</t>
  </si>
  <si>
    <t>NH4 Content (%Total N)</t>
  </si>
  <si>
    <t>Average of NO2 Content (%Total N)</t>
  </si>
  <si>
    <t>StdDevp of NO2 Content (%Total N)</t>
  </si>
  <si>
    <t>Average of NO3 Content (%Total N)</t>
  </si>
  <si>
    <t>StdDevp of NO3 Content (%Total N)</t>
  </si>
  <si>
    <t>Average of NH4 Content (%Total N)</t>
  </si>
  <si>
    <t>StdDevp of NH4 Content (%Total N)</t>
  </si>
  <si>
    <t>Nitrite</t>
  </si>
  <si>
    <t>Nitrate</t>
  </si>
  <si>
    <t>Ammonia</t>
  </si>
  <si>
    <t>Combined Table</t>
  </si>
  <si>
    <t>May-2014</t>
  </si>
  <si>
    <t>Jun-2014</t>
  </si>
  <si>
    <t>LabelDate</t>
  </si>
  <si>
    <t>Type</t>
  </si>
  <si>
    <t>Jul-2014</t>
  </si>
  <si>
    <t>Aug-2014</t>
  </si>
  <si>
    <t>Sep-2014</t>
  </si>
  <si>
    <t>Oct-2014</t>
  </si>
  <si>
    <t>Nov-2014</t>
  </si>
  <si>
    <t>Dec-2014</t>
  </si>
  <si>
    <t>Jan-2015</t>
  </si>
  <si>
    <t>Feb-2015</t>
  </si>
  <si>
    <t>Mar-2015</t>
  </si>
  <si>
    <t>Apr-2015</t>
  </si>
  <si>
    <t>May-2015</t>
  </si>
  <si>
    <t>Jun-2015</t>
  </si>
  <si>
    <t>Jul-2015</t>
  </si>
  <si>
    <t>GW</t>
  </si>
  <si>
    <t>PG</t>
  </si>
  <si>
    <t>Label</t>
  </si>
  <si>
    <t>MONTHLY</t>
  </si>
  <si>
    <t>SEASONS</t>
  </si>
  <si>
    <t>Season Start</t>
  </si>
  <si>
    <t>Leafy Green Waste</t>
  </si>
  <si>
    <t>Month</t>
  </si>
  <si>
    <t>Total Rainfall
(mm)</t>
  </si>
  <si>
    <t>Total Wet Days</t>
  </si>
  <si>
    <t>Mean Max Daily Air
Temperature (°C)</t>
  </si>
  <si>
    <t>Mean Min Daily Air
Temperature (°C)</t>
  </si>
  <si>
    <t>Mean of 9 am
Relative Humidity (%)</t>
  </si>
  <si>
    <t>Code</t>
  </si>
  <si>
    <t>Data</t>
  </si>
  <si>
    <t>Ranks</t>
  </si>
  <si>
    <t>CODE</t>
  </si>
  <si>
    <t>1-2</t>
  </si>
  <si>
    <t>1-3</t>
  </si>
  <si>
    <t>1-4</t>
  </si>
  <si>
    <t>1-5</t>
  </si>
  <si>
    <t>1-6</t>
  </si>
  <si>
    <t>Pearson's correlation</t>
  </si>
  <si>
    <t>Spearman's rho</t>
  </si>
  <si>
    <t>Test</t>
  </si>
  <si>
    <t>PAIRINGS</t>
  </si>
  <si>
    <t>Correlation Tests</t>
  </si>
  <si>
    <t>-</t>
  </si>
  <si>
    <t>Plotting Points</t>
  </si>
  <si>
    <t>Normal Score</t>
  </si>
  <si>
    <t>Name</t>
  </si>
  <si>
    <t>Value</t>
  </si>
  <si>
    <t>Description</t>
  </si>
  <si>
    <t>x</t>
  </si>
  <si>
    <t>y</t>
  </si>
  <si>
    <t>Count</t>
  </si>
  <si>
    <t>Amount of data</t>
  </si>
  <si>
    <t>Hinge rank</t>
  </si>
  <si>
    <t>Ranks to use for fit</t>
  </si>
  <si>
    <t>X0</t>
  </si>
  <si>
    <t>First X</t>
  </si>
  <si>
    <t>Y0</t>
  </si>
  <si>
    <t>First y</t>
  </si>
  <si>
    <t>X1</t>
  </si>
  <si>
    <t>Second x</t>
  </si>
  <si>
    <t>Y1</t>
  </si>
  <si>
    <t>Second y</t>
  </si>
  <si>
    <t>Slope</t>
  </si>
  <si>
    <t>Estimated SD</t>
  </si>
  <si>
    <t>Intercept</t>
  </si>
  <si>
    <t>Estimated Mean</t>
  </si>
  <si>
    <t>Reference method</t>
  </si>
  <si>
    <t>http://stats.stackexchange.com/questions/72418/how-to-check-for-normal-distribution-using-excel-for-performing-a-t-test</t>
  </si>
  <si>
    <t>Normality Tests</t>
  </si>
  <si>
    <t>Moisture Content</t>
  </si>
  <si>
    <t>OUTLIER DETECTED</t>
  </si>
  <si>
    <t>Data without outliers</t>
  </si>
  <si>
    <t>OUTLIERS DETECTED</t>
  </si>
  <si>
    <t>Remove outliers from analysis: Jan-2015 and Nov-2014</t>
  </si>
  <si>
    <t>Remove outlier from analysis: Jan-2015</t>
  </si>
  <si>
    <t>Maximum Mean Daily Air Temperature</t>
  </si>
  <si>
    <t>NO OUTLIERS DETECTED</t>
  </si>
  <si>
    <t>Mean 9 am Relative Humidity</t>
  </si>
  <si>
    <t>Remove outlier from analysis: May 2015</t>
  </si>
  <si>
    <t>Total Rainfall</t>
  </si>
  <si>
    <t>Outliers removed:</t>
  </si>
  <si>
    <t>Comparison of Correlation Coefficients</t>
  </si>
  <si>
    <t>Pearson's correlation (O)</t>
  </si>
  <si>
    <t>Pearson's correlation (NO)</t>
  </si>
  <si>
    <t>Spearman's rho (O)</t>
  </si>
  <si>
    <t>Spearman's rho (NO)</t>
  </si>
  <si>
    <t>O: Outliers included in data</t>
  </si>
  <si>
    <t>NO: Outliers removed from data</t>
  </si>
  <si>
    <t>Interpretation of Correlation Coefficients</t>
  </si>
  <si>
    <t>Minimum Coefficent</t>
  </si>
  <si>
    <t>Maximum Coefficient</t>
  </si>
  <si>
    <t>Correlation Strength</t>
  </si>
  <si>
    <t>Medium</t>
  </si>
  <si>
    <t>Small</t>
  </si>
  <si>
    <t>Large</t>
  </si>
  <si>
    <t>http://www.statisticssolutions.com/correlation-pearson-kendall-spearman/</t>
  </si>
  <si>
    <t>Correlations are assessed against Cohen's standard</t>
  </si>
  <si>
    <t>Weather Data from NIWA/AgResearch Ruakura EWS</t>
  </si>
  <si>
    <t>Linearity Tests</t>
  </si>
  <si>
    <t>Season Identifier</t>
  </si>
  <si>
    <t>1-3 (O)</t>
  </si>
  <si>
    <t>1-3 (NO)</t>
  </si>
  <si>
    <t>Leafy Garden Waste</t>
  </si>
  <si>
    <t>Pearson's Correlation Coefficients</t>
  </si>
  <si>
    <t>Leafy garden waste</t>
  </si>
  <si>
    <t>Paunch grass</t>
  </si>
  <si>
    <t>Data excluding extreme points</t>
  </si>
  <si>
    <t>Data including extreme points</t>
  </si>
  <si>
    <t>1-3 Export</t>
  </si>
  <si>
    <t>StdDev of C:N</t>
  </si>
  <si>
    <t>StdDev of Moisture Content (w/w%)</t>
  </si>
  <si>
    <t>StdDev of Crude Protein (%DM)</t>
  </si>
  <si>
    <t>StdDev of NH4 Content (%Total N)</t>
  </si>
  <si>
    <t>StdDev of NO3 Content (%Total N)</t>
  </si>
  <si>
    <t>StdDev of NO2 Content (%Total N)</t>
  </si>
  <si>
    <t>StdDev of Total Carbohydrates (%DM)</t>
  </si>
  <si>
    <t>StdDev of Lipids (%DM)</t>
  </si>
  <si>
    <t>StdDev of Organic N Content (%Total 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</si>
</sst>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-yyyy"/>
    <numFmt numFmtId="165" formatCode="0.0%"/>
    <numFmt numFmtId="166" formatCode="0.0"/>
    <numFmt numFmtId="167" formatCode="mmm\-yyyy"/>
    <numFmt numFmtId="168" formatCode="0.000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theme="4" tint="0.3999755851924192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15" fontId="0" fillId="0" borderId="0" xfId="0" applyNumberFormat="1"/>
    <xf numFmtId="164" fontId="0" fillId="0" borderId="0" xfId="0" applyNumberFormat="1" applyBorder="1"/>
    <xf numFmtId="165" fontId="0" fillId="0" borderId="0" xfId="0" applyNumberFormat="1"/>
    <xf numFmtId="164" fontId="0" fillId="0" borderId="0" xfId="0" applyNumberFormat="1" applyBorder="1" applyAlignment="1"/>
    <xf numFmtId="164" fontId="0" fillId="0" borderId="2" xfId="0" applyNumberFormat="1" applyBorder="1"/>
    <xf numFmtId="0" fontId="0" fillId="0" borderId="3" xfId="0" applyBorder="1"/>
    <xf numFmtId="0" fontId="2" fillId="0" borderId="0" xfId="0" applyFont="1"/>
    <xf numFmtId="166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1" fontId="0" fillId="0" borderId="0" xfId="0" applyNumberFormat="1"/>
    <xf numFmtId="166" fontId="0" fillId="0" borderId="0" xfId="0" applyNumberFormat="1" applyBorder="1"/>
    <xf numFmtId="0" fontId="2" fillId="0" borderId="2" xfId="0" applyFont="1" applyBorder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 applyAlignment="1">
      <alignment horizontal="left" indent="2"/>
    </xf>
    <xf numFmtId="10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166" fontId="2" fillId="0" borderId="5" xfId="0" applyNumberFormat="1" applyFont="1" applyBorder="1"/>
    <xf numFmtId="165" fontId="2" fillId="0" borderId="5" xfId="0" applyNumberFormat="1" applyFont="1" applyBorder="1"/>
    <xf numFmtId="10" fontId="2" fillId="0" borderId="5" xfId="0" applyNumberFormat="1" applyFont="1" applyBorder="1"/>
    <xf numFmtId="0" fontId="2" fillId="2" borderId="6" xfId="0" applyFont="1" applyFill="1" applyBorder="1" applyAlignment="1">
      <alignment horizontal="left" wrapText="1"/>
    </xf>
    <xf numFmtId="166" fontId="2" fillId="2" borderId="6" xfId="0" applyNumberFormat="1" applyFont="1" applyFill="1" applyBorder="1"/>
    <xf numFmtId="165" fontId="2" fillId="2" borderId="6" xfId="0" applyNumberFormat="1" applyFont="1" applyFill="1" applyBorder="1"/>
    <xf numFmtId="10" fontId="2" fillId="2" borderId="6" xfId="0" applyNumberFormat="1" applyFont="1" applyFill="1" applyBorder="1"/>
    <xf numFmtId="0" fontId="2" fillId="2" borderId="5" xfId="0" applyFont="1" applyFill="1" applyBorder="1"/>
    <xf numFmtId="165" fontId="2" fillId="0" borderId="8" xfId="0" applyNumberFormat="1" applyFont="1" applyBorder="1"/>
    <xf numFmtId="165" fontId="0" fillId="0" borderId="7" xfId="0" applyNumberFormat="1" applyBorder="1"/>
    <xf numFmtId="165" fontId="2" fillId="2" borderId="9" xfId="0" applyNumberFormat="1" applyFont="1" applyFill="1" applyBorder="1"/>
    <xf numFmtId="0" fontId="2" fillId="2" borderId="1" xfId="0" applyFont="1" applyFill="1" applyBorder="1"/>
    <xf numFmtId="0" fontId="2" fillId="2" borderId="1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5" fontId="2" fillId="0" borderId="0" xfId="0" applyNumberFormat="1" applyFont="1"/>
    <xf numFmtId="165" fontId="0" fillId="0" borderId="0" xfId="0" applyNumberFormat="1" applyBorder="1"/>
    <xf numFmtId="0" fontId="2" fillId="0" borderId="0" xfId="0" applyFont="1" applyFill="1" applyBorder="1" applyAlignment="1">
      <alignment wrapText="1"/>
    </xf>
    <xf numFmtId="165" fontId="2" fillId="0" borderId="11" xfId="0" applyNumberFormat="1" applyFont="1" applyBorder="1"/>
    <xf numFmtId="165" fontId="0" fillId="0" borderId="2" xfId="0" applyNumberFormat="1" applyBorder="1"/>
    <xf numFmtId="165" fontId="2" fillId="2" borderId="12" xfId="0" applyNumberFormat="1" applyFont="1" applyFill="1" applyBorder="1"/>
    <xf numFmtId="0" fontId="2" fillId="2" borderId="10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165" fontId="2" fillId="0" borderId="0" xfId="0" applyNumberFormat="1" applyFont="1" applyBorder="1"/>
    <xf numFmtId="165" fontId="2" fillId="2" borderId="0" xfId="0" applyNumberFormat="1" applyFont="1" applyFill="1" applyBorder="1"/>
    <xf numFmtId="165" fontId="2" fillId="0" borderId="14" xfId="0" applyNumberFormat="1" applyFont="1" applyBorder="1"/>
    <xf numFmtId="166" fontId="2" fillId="0" borderId="8" xfId="0" applyNumberFormat="1" applyFont="1" applyBorder="1"/>
    <xf numFmtId="166" fontId="0" fillId="0" borderId="7" xfId="0" applyNumberFormat="1" applyBorder="1"/>
    <xf numFmtId="166" fontId="2" fillId="2" borderId="9" xfId="0" applyNumberFormat="1" applyFont="1" applyFill="1" applyBorder="1"/>
    <xf numFmtId="165" fontId="4" fillId="0" borderId="0" xfId="0" applyNumberFormat="1" applyFont="1"/>
    <xf numFmtId="166" fontId="4" fillId="0" borderId="0" xfId="0" applyNumberFormat="1" applyFont="1"/>
    <xf numFmtId="0" fontId="2" fillId="2" borderId="2" xfId="0" applyFont="1" applyFill="1" applyBorder="1" applyAlignment="1">
      <alignment horizontal="left" wrapText="1"/>
    </xf>
    <xf numFmtId="9" fontId="4" fillId="0" borderId="0" xfId="0" applyNumberFormat="1" applyFont="1"/>
    <xf numFmtId="10" fontId="0" fillId="0" borderId="0" xfId="0" applyNumberFormat="1" applyBorder="1"/>
    <xf numFmtId="2" fontId="2" fillId="0" borderId="0" xfId="0" applyNumberFormat="1" applyFont="1" applyBorder="1" applyAlignment="1">
      <alignment wrapText="1"/>
    </xf>
    <xf numFmtId="10" fontId="4" fillId="0" borderId="0" xfId="0" applyNumberFormat="1" applyFont="1"/>
    <xf numFmtId="0" fontId="4" fillId="0" borderId="0" xfId="0" applyFont="1"/>
    <xf numFmtId="167" fontId="0" fillId="0" borderId="0" xfId="0" applyNumberFormat="1" applyAlignment="1">
      <alignment horizontal="left" indent="1"/>
    </xf>
    <xf numFmtId="165" fontId="0" fillId="0" borderId="0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49" fontId="0" fillId="0" borderId="0" xfId="0" applyNumberFormat="1"/>
    <xf numFmtId="0" fontId="0" fillId="0" borderId="5" xfId="0" applyFont="1" applyBorder="1" applyAlignment="1">
      <alignment horizontal="left"/>
    </xf>
    <xf numFmtId="165" fontId="0" fillId="0" borderId="5" xfId="0" applyNumberFormat="1" applyFont="1" applyBorder="1" applyAlignment="1">
      <alignment horizontal="center"/>
    </xf>
    <xf numFmtId="10" fontId="0" fillId="0" borderId="5" xfId="0" applyNumberFormat="1" applyFont="1" applyBorder="1" applyAlignment="1">
      <alignment horizontal="center"/>
    </xf>
    <xf numFmtId="0" fontId="0" fillId="0" borderId="0" xfId="0" applyFont="1"/>
    <xf numFmtId="14" fontId="0" fillId="0" borderId="0" xfId="0" applyNumberFormat="1"/>
    <xf numFmtId="0" fontId="2" fillId="3" borderId="1" xfId="0" applyFont="1" applyFill="1" applyBorder="1"/>
    <xf numFmtId="0" fontId="2" fillId="3" borderId="13" xfId="0" applyFont="1" applyFill="1" applyBorder="1"/>
    <xf numFmtId="0" fontId="2" fillId="2" borderId="11" xfId="0" applyFont="1" applyFill="1" applyBorder="1"/>
    <xf numFmtId="167" fontId="0" fillId="0" borderId="2" xfId="0" applyNumberFormat="1" applyBorder="1" applyAlignment="1">
      <alignment horizontal="left" indent="1"/>
    </xf>
    <xf numFmtId="0" fontId="0" fillId="3" borderId="2" xfId="0" applyFill="1" applyBorder="1"/>
    <xf numFmtId="0" fontId="0" fillId="0" borderId="2" xfId="0" applyBorder="1"/>
    <xf numFmtId="0" fontId="2" fillId="2" borderId="13" xfId="0" applyFont="1" applyFill="1" applyBorder="1" applyAlignment="1">
      <alignment horizontal="center" wrapText="1"/>
    </xf>
    <xf numFmtId="0" fontId="2" fillId="3" borderId="10" xfId="0" applyFont="1" applyFill="1" applyBorder="1"/>
    <xf numFmtId="49" fontId="2" fillId="3" borderId="1" xfId="0" applyNumberFormat="1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3" xfId="0" applyBorder="1"/>
    <xf numFmtId="0" fontId="4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4" xfId="0" applyBorder="1"/>
    <xf numFmtId="0" fontId="0" fillId="0" borderId="0" xfId="0" applyBorder="1"/>
    <xf numFmtId="167" fontId="0" fillId="0" borderId="3" xfId="0" applyNumberFormat="1" applyBorder="1" applyAlignment="1">
      <alignment horizontal="left" indent="1"/>
    </xf>
    <xf numFmtId="0" fontId="0" fillId="0" borderId="7" xfId="0" applyBorder="1"/>
    <xf numFmtId="0" fontId="5" fillId="0" borderId="7" xfId="0" applyFont="1" applyBorder="1" applyAlignment="1"/>
    <xf numFmtId="0" fontId="5" fillId="0" borderId="0" xfId="0" applyFont="1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/>
    <xf numFmtId="0" fontId="6" fillId="0" borderId="7" xfId="0" applyFont="1" applyBorder="1" applyAlignment="1"/>
    <xf numFmtId="17" fontId="0" fillId="0" borderId="0" xfId="0" applyNumberFormat="1"/>
    <xf numFmtId="49" fontId="4" fillId="0" borderId="0" xfId="0" applyNumberFormat="1" applyFont="1"/>
    <xf numFmtId="165" fontId="0" fillId="0" borderId="5" xfId="0" applyNumberFormat="1" applyFont="1" applyBorder="1"/>
    <xf numFmtId="10" fontId="0" fillId="0" borderId="2" xfId="0" applyNumberFormat="1" applyBorder="1"/>
    <xf numFmtId="10" fontId="0" fillId="0" borderId="7" xfId="0" applyNumberFormat="1" applyBorder="1"/>
    <xf numFmtId="0" fontId="0" fillId="3" borderId="15" xfId="0" applyFill="1" applyBorder="1"/>
    <xf numFmtId="10" fontId="0" fillId="0" borderId="10" xfId="0" applyNumberFormat="1" applyBorder="1"/>
    <xf numFmtId="10" fontId="0" fillId="0" borderId="13" xfId="0" applyNumberFormat="1" applyBorder="1"/>
    <xf numFmtId="167" fontId="0" fillId="0" borderId="7" xfId="0" applyNumberFormat="1" applyBorder="1" applyAlignment="1">
      <alignment horizontal="left" indent="1"/>
    </xf>
    <xf numFmtId="167" fontId="0" fillId="0" borderId="10" xfId="0" applyNumberFormat="1" applyBorder="1" applyAlignment="1">
      <alignment horizontal="left" indent="1"/>
    </xf>
    <xf numFmtId="168" fontId="0" fillId="0" borderId="0" xfId="0" applyNumberFormat="1"/>
    <xf numFmtId="0" fontId="2" fillId="3" borderId="1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131">
    <dxf>
      <alignment wrapText="1"/>
    </dxf>
    <dxf>
      <alignment horizontal="general"/>
    </dxf>
    <dxf>
      <alignment horizontal="center"/>
    </dxf>
    <dxf>
      <numFmt numFmtId="165" formatCode="0.0%"/>
    </dxf>
    <dxf>
      <numFmt numFmtId="166" formatCode="0.0"/>
    </dxf>
    <dxf>
      <alignment wrapText="1"/>
    </dxf>
    <dxf>
      <numFmt numFmtId="165" formatCode="0.0%"/>
    </dxf>
    <dxf>
      <alignment wrapText="1"/>
    </dxf>
    <dxf>
      <alignment horizontal="center"/>
    </dxf>
    <dxf>
      <numFmt numFmtId="14" formatCode="0.00%"/>
    </dxf>
    <dxf>
      <numFmt numFmtId="165" formatCode="0.0%"/>
    </dxf>
    <dxf>
      <numFmt numFmtId="165" formatCode="0.0%"/>
    </dxf>
    <dxf>
      <numFmt numFmtId="165" formatCode="0.0%"/>
    </dxf>
    <dxf>
      <alignment wrapText="1"/>
    </dxf>
    <dxf>
      <alignment wrapText="1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alignment wrapText="1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alignment wrapText="1"/>
    </dxf>
    <dxf>
      <alignment horizontal="center"/>
    </dxf>
    <dxf>
      <alignment horizontal="general"/>
    </dxf>
    <dxf>
      <numFmt numFmtId="166" formatCode="0.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alignment wrapText="1"/>
    </dxf>
    <dxf>
      <numFmt numFmtId="165" formatCode="0.0%"/>
    </dxf>
    <dxf>
      <alignment wrapText="1"/>
    </dxf>
    <dxf>
      <alignment wrapText="1"/>
    </dxf>
    <dxf>
      <alignment horizontal="center"/>
    </dxf>
    <dxf>
      <numFmt numFmtId="166" formatCode="0.0"/>
    </dxf>
    <dxf>
      <numFmt numFmtId="165" formatCode="0.0%"/>
    </dxf>
    <dxf>
      <numFmt numFmtId="14" formatCode="0.0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alignment wrapText="1"/>
    </dxf>
    <dxf>
      <alignment wrapText="1"/>
    </dxf>
    <dxf>
      <alignment wrapText="0"/>
    </dxf>
    <dxf>
      <alignment wrapText="1"/>
    </dxf>
    <dxf>
      <alignment wrapText="1"/>
    </dxf>
    <dxf>
      <alignment wrapText="1"/>
    </dxf>
    <dxf>
      <numFmt numFmtId="165" formatCode="0.0%"/>
    </dxf>
    <dxf>
      <numFmt numFmtId="166" formatCode="0.0"/>
    </dxf>
    <dxf>
      <numFmt numFmtId="166" formatCode="0.0"/>
    </dxf>
    <dxf>
      <alignment wrapText="1"/>
    </dxf>
    <dxf>
      <alignment wrapText="1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65" formatCode="0.0%"/>
    </dxf>
    <dxf>
      <numFmt numFmtId="165" formatCode="0.0%"/>
    </dxf>
    <dxf>
      <alignment wrapText="1"/>
    </dxf>
    <dxf>
      <alignment wrapText="1"/>
    </dxf>
    <dxf>
      <alignment horizontal="center"/>
    </dxf>
    <dxf>
      <alignment wrapText="1"/>
    </dxf>
    <dxf>
      <alignment wrapText="0"/>
    </dxf>
    <dxf>
      <alignment wrapText="1"/>
    </dxf>
    <dxf>
      <numFmt numFmtId="166" formatCode="0.0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alignment wrapText="1"/>
    </dxf>
    <dxf>
      <numFmt numFmtId="166" formatCode="0.0"/>
    </dxf>
    <dxf>
      <numFmt numFmtId="165" formatCode="0.0%"/>
    </dxf>
    <dxf>
      <numFmt numFmtId="165" formatCode="0.0%"/>
    </dxf>
    <dxf>
      <numFmt numFmtId="165" formatCode="0.0%"/>
    </dxf>
    <dxf>
      <alignment wrapText="1"/>
    </dxf>
    <dxf>
      <alignment horizontal="center"/>
    </dxf>
    <dxf>
      <numFmt numFmtId="14" formatCode="0.00%"/>
    </dxf>
    <dxf>
      <numFmt numFmtId="165" formatCode="0.0%"/>
    </dxf>
    <dxf>
      <numFmt numFmtId="165" formatCode="0.0%"/>
    </dxf>
    <dxf>
      <numFmt numFmtId="165" formatCode="0.0%"/>
    </dxf>
    <dxf>
      <alignment wrapText="1"/>
    </dxf>
    <dxf>
      <numFmt numFmtId="166" formatCode="0.0"/>
    </dxf>
    <dxf>
      <numFmt numFmtId="165" formatCode="0.0%"/>
    </dxf>
    <dxf>
      <alignment horizontal="center"/>
    </dxf>
    <dxf>
      <alignment horizontal="general"/>
    </dxf>
    <dxf>
      <alignment wrapText="1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wrapText="1"/>
    </dxf>
    <dxf>
      <numFmt numFmtId="165" formatCode="0.0%"/>
    </dxf>
    <dxf>
      <alignment wrapText="1"/>
    </dxf>
    <dxf>
      <alignment horizontal="center"/>
    </dxf>
    <dxf>
      <numFmt numFmtId="14" formatCode="0.00%"/>
    </dxf>
    <dxf>
      <numFmt numFmtId="165" formatCode="0.0%"/>
    </dxf>
    <dxf>
      <numFmt numFmtId="165" formatCode="0.0%"/>
    </dxf>
    <dxf>
      <numFmt numFmtId="165" formatCode="0.0%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5.xml"/><Relationship Id="rId12" Type="http://schemas.openxmlformats.org/officeDocument/2006/relationships/worksheet" Target="worksheets/sheet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hartsheet" Target="chartsheets/sheet4.xml"/><Relationship Id="rId5" Type="http://schemas.openxmlformats.org/officeDocument/2006/relationships/chartsheet" Target="chartsheets/sheet2.xml"/><Relationship Id="rId15" Type="http://schemas.openxmlformats.org/officeDocument/2006/relationships/theme" Target="theme/theme1.xml"/><Relationship Id="rId10" Type="http://schemas.openxmlformats.org/officeDocument/2006/relationships/chartsheet" Target="chartsheets/sheet3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7.xml"/><Relationship Id="rId14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ExportCharts!$E$21</c:f>
              <c:strCache>
                <c:ptCount val="1"/>
                <c:pt idx="0">
                  <c:v>Average of Crude Protein (%DM)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ExportCharts!$D$26:$D$51</c:f>
              <c:strCache>
                <c:ptCount val="26"/>
                <c:pt idx="0">
                  <c:v>Jul-2014 (GW)</c:v>
                </c:pt>
                <c:pt idx="1">
                  <c:v>Jul-2014 (PG)</c:v>
                </c:pt>
                <c:pt idx="2">
                  <c:v>Aug-2014 (GW)</c:v>
                </c:pt>
                <c:pt idx="3">
                  <c:v>Aug-2014 (PG)</c:v>
                </c:pt>
                <c:pt idx="4">
                  <c:v>Sep-2014 (GW)</c:v>
                </c:pt>
                <c:pt idx="5">
                  <c:v>Sep-2014 (PG)</c:v>
                </c:pt>
                <c:pt idx="6">
                  <c:v>Oct-2014 (GW)</c:v>
                </c:pt>
                <c:pt idx="7">
                  <c:v>Oct-2014 (PG)</c:v>
                </c:pt>
                <c:pt idx="8">
                  <c:v>Nov-2014 (GW)</c:v>
                </c:pt>
                <c:pt idx="9">
                  <c:v>Nov-2014 (PG)</c:v>
                </c:pt>
                <c:pt idx="10">
                  <c:v>Dec-2014 (GW)</c:v>
                </c:pt>
                <c:pt idx="11">
                  <c:v>Dec-2014 (PG)</c:v>
                </c:pt>
                <c:pt idx="12">
                  <c:v>Jan-2015 (GW)</c:v>
                </c:pt>
                <c:pt idx="13">
                  <c:v>Jan-2015 (PG)</c:v>
                </c:pt>
                <c:pt idx="14">
                  <c:v>Feb-2015 (GW)</c:v>
                </c:pt>
                <c:pt idx="15">
                  <c:v>Feb-2015 (PG)</c:v>
                </c:pt>
                <c:pt idx="16">
                  <c:v>Mar-2015 (GW)</c:v>
                </c:pt>
                <c:pt idx="17">
                  <c:v>Mar-2015 (PG)</c:v>
                </c:pt>
                <c:pt idx="18">
                  <c:v>Apr-2015 (GW)</c:v>
                </c:pt>
                <c:pt idx="19">
                  <c:v>Apr-2015 (PG)</c:v>
                </c:pt>
                <c:pt idx="20">
                  <c:v>May-2015 (GW)</c:v>
                </c:pt>
                <c:pt idx="21">
                  <c:v>May-2015 (PG)</c:v>
                </c:pt>
                <c:pt idx="22">
                  <c:v>Jun-2015 (GW)</c:v>
                </c:pt>
                <c:pt idx="23">
                  <c:v>Jun-2015 (PG)</c:v>
                </c:pt>
                <c:pt idx="24">
                  <c:v>Jul-2015 (GW)</c:v>
                </c:pt>
                <c:pt idx="25">
                  <c:v>Jul-2015 (PG)</c:v>
                </c:pt>
              </c:strCache>
            </c:strRef>
          </c:cat>
          <c:val>
            <c:numRef>
              <c:f>ExportCharts!$E$26:$E$51</c:f>
              <c:numCache>
                <c:formatCode>0.0%</c:formatCode>
                <c:ptCount val="26"/>
                <c:pt idx="0">
                  <c:v>0.13496027886867523</c:v>
                </c:pt>
                <c:pt idx="1">
                  <c:v>0.11868194242318471</c:v>
                </c:pt>
                <c:pt idx="2">
                  <c:v>0.13626344501972198</c:v>
                </c:pt>
                <c:pt idx="3">
                  <c:v>0.19389970103899637</c:v>
                </c:pt>
                <c:pt idx="4">
                  <c:v>0.16422471900780997</c:v>
                </c:pt>
                <c:pt idx="5">
                  <c:v>0.15243131667375565</c:v>
                </c:pt>
                <c:pt idx="6">
                  <c:v>0.19974692160884541</c:v>
                </c:pt>
                <c:pt idx="7">
                  <c:v>0.19444313976499769</c:v>
                </c:pt>
                <c:pt idx="8">
                  <c:v>0.19122254351774851</c:v>
                </c:pt>
                <c:pt idx="9">
                  <c:v>0.18257312228282294</c:v>
                </c:pt>
                <c:pt idx="10">
                  <c:v>0.21324029813210169</c:v>
                </c:pt>
                <c:pt idx="11">
                  <c:v>0.16281643634041151</c:v>
                </c:pt>
                <c:pt idx="12">
                  <c:v>0.19023463129997253</c:v>
                </c:pt>
                <c:pt idx="13">
                  <c:v>0.14941321313381195</c:v>
                </c:pt>
                <c:pt idx="14">
                  <c:v>0.13246603227323955</c:v>
                </c:pt>
                <c:pt idx="15">
                  <c:v>0.18318522473176321</c:v>
                </c:pt>
                <c:pt idx="16">
                  <c:v>0.14100390672683716</c:v>
                </c:pt>
                <c:pt idx="17">
                  <c:v>0.11509611333409946</c:v>
                </c:pt>
                <c:pt idx="18">
                  <c:v>0.15883689994613329</c:v>
                </c:pt>
                <c:pt idx="19">
                  <c:v>0.10937109837929408</c:v>
                </c:pt>
                <c:pt idx="20">
                  <c:v>0.16311699897050858</c:v>
                </c:pt>
                <c:pt idx="21">
                  <c:v>0.11882203072309494</c:v>
                </c:pt>
                <c:pt idx="22">
                  <c:v>0.14241428797443709</c:v>
                </c:pt>
                <c:pt idx="23">
                  <c:v>0.11187720795472463</c:v>
                </c:pt>
                <c:pt idx="24">
                  <c:v>0.15744005391995111</c:v>
                </c:pt>
                <c:pt idx="25">
                  <c:v>0.15625359242161116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65-4AA6-95A7-49696B1620A1}"/>
            </c:ext>
          </c:extLst>
        </c:ser>
        <c:ser>
          <c:idx val="1"/>
          <c:order val="1"/>
          <c:tx>
            <c:strRef>
              <c:f>ExportCharts!$F$21</c:f>
              <c:strCache>
                <c:ptCount val="1"/>
                <c:pt idx="0">
                  <c:v>Average of Lipids (%DM)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ExportCharts!$D$26:$D$51</c:f>
              <c:strCache>
                <c:ptCount val="26"/>
                <c:pt idx="0">
                  <c:v>Jul-2014 (GW)</c:v>
                </c:pt>
                <c:pt idx="1">
                  <c:v>Jul-2014 (PG)</c:v>
                </c:pt>
                <c:pt idx="2">
                  <c:v>Aug-2014 (GW)</c:v>
                </c:pt>
                <c:pt idx="3">
                  <c:v>Aug-2014 (PG)</c:v>
                </c:pt>
                <c:pt idx="4">
                  <c:v>Sep-2014 (GW)</c:v>
                </c:pt>
                <c:pt idx="5">
                  <c:v>Sep-2014 (PG)</c:v>
                </c:pt>
                <c:pt idx="6">
                  <c:v>Oct-2014 (GW)</c:v>
                </c:pt>
                <c:pt idx="7">
                  <c:v>Oct-2014 (PG)</c:v>
                </c:pt>
                <c:pt idx="8">
                  <c:v>Nov-2014 (GW)</c:v>
                </c:pt>
                <c:pt idx="9">
                  <c:v>Nov-2014 (PG)</c:v>
                </c:pt>
                <c:pt idx="10">
                  <c:v>Dec-2014 (GW)</c:v>
                </c:pt>
                <c:pt idx="11">
                  <c:v>Dec-2014 (PG)</c:v>
                </c:pt>
                <c:pt idx="12">
                  <c:v>Jan-2015 (GW)</c:v>
                </c:pt>
                <c:pt idx="13">
                  <c:v>Jan-2015 (PG)</c:v>
                </c:pt>
                <c:pt idx="14">
                  <c:v>Feb-2015 (GW)</c:v>
                </c:pt>
                <c:pt idx="15">
                  <c:v>Feb-2015 (PG)</c:v>
                </c:pt>
                <c:pt idx="16">
                  <c:v>Mar-2015 (GW)</c:v>
                </c:pt>
                <c:pt idx="17">
                  <c:v>Mar-2015 (PG)</c:v>
                </c:pt>
                <c:pt idx="18">
                  <c:v>Apr-2015 (GW)</c:v>
                </c:pt>
                <c:pt idx="19">
                  <c:v>Apr-2015 (PG)</c:v>
                </c:pt>
                <c:pt idx="20">
                  <c:v>May-2015 (GW)</c:v>
                </c:pt>
                <c:pt idx="21">
                  <c:v>May-2015 (PG)</c:v>
                </c:pt>
                <c:pt idx="22">
                  <c:v>Jun-2015 (GW)</c:v>
                </c:pt>
                <c:pt idx="23">
                  <c:v>Jun-2015 (PG)</c:v>
                </c:pt>
                <c:pt idx="24">
                  <c:v>Jul-2015 (GW)</c:v>
                </c:pt>
                <c:pt idx="25">
                  <c:v>Jul-2015 (PG)</c:v>
                </c:pt>
              </c:strCache>
            </c:strRef>
          </c:cat>
          <c:val>
            <c:numRef>
              <c:f>ExportCharts!$F$26:$F$51</c:f>
              <c:numCache>
                <c:formatCode>0.0%</c:formatCode>
                <c:ptCount val="26"/>
                <c:pt idx="0">
                  <c:v>0.22886426063931611</c:v>
                </c:pt>
                <c:pt idx="1">
                  <c:v>0.11676656042074371</c:v>
                </c:pt>
                <c:pt idx="2">
                  <c:v>7.5573161023251456E-2</c:v>
                </c:pt>
                <c:pt idx="3">
                  <c:v>6.4389564757745793E-2</c:v>
                </c:pt>
                <c:pt idx="4">
                  <c:v>0.13157761496520309</c:v>
                </c:pt>
                <c:pt idx="5">
                  <c:v>7.5247227976315445E-2</c:v>
                </c:pt>
                <c:pt idx="6">
                  <c:v>9.2584508142326258E-2</c:v>
                </c:pt>
                <c:pt idx="7">
                  <c:v>0.11629175337240402</c:v>
                </c:pt>
                <c:pt idx="8">
                  <c:v>9.871581527460277E-2</c:v>
                </c:pt>
                <c:pt idx="9">
                  <c:v>0.11875702019513634</c:v>
                </c:pt>
                <c:pt idx="10">
                  <c:v>9.1907334168112642E-2</c:v>
                </c:pt>
                <c:pt idx="11">
                  <c:v>0.10583929192857898</c:v>
                </c:pt>
                <c:pt idx="12">
                  <c:v>0.10094369260914426</c:v>
                </c:pt>
                <c:pt idx="13">
                  <c:v>4.2336511417441991E-2</c:v>
                </c:pt>
                <c:pt idx="14">
                  <c:v>0.13838303615132147</c:v>
                </c:pt>
                <c:pt idx="15">
                  <c:v>0.12358653532437398</c:v>
                </c:pt>
                <c:pt idx="16">
                  <c:v>0.13103548237689402</c:v>
                </c:pt>
                <c:pt idx="17">
                  <c:v>7.6063068120249128E-2</c:v>
                </c:pt>
                <c:pt idx="18">
                  <c:v>7.5781287194295457E-2</c:v>
                </c:pt>
                <c:pt idx="19">
                  <c:v>0.10599255246235377</c:v>
                </c:pt>
                <c:pt idx="20">
                  <c:v>0.13459521442223832</c:v>
                </c:pt>
                <c:pt idx="21">
                  <c:v>0.13782331791820887</c:v>
                </c:pt>
                <c:pt idx="22">
                  <c:v>0.16336519439806257</c:v>
                </c:pt>
                <c:pt idx="23">
                  <c:v>0.10720029380693033</c:v>
                </c:pt>
                <c:pt idx="24">
                  <c:v>9.1936991116306085E-2</c:v>
                </c:pt>
                <c:pt idx="25">
                  <c:v>0.13444203897031126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65-4AA6-95A7-49696B1620A1}"/>
            </c:ext>
          </c:extLst>
        </c:ser>
        <c:ser>
          <c:idx val="2"/>
          <c:order val="2"/>
          <c:tx>
            <c:strRef>
              <c:f>ExportCharts!$G$21</c:f>
              <c:strCache>
                <c:ptCount val="1"/>
                <c:pt idx="0">
                  <c:v>Average of Total Carbohydrates (%DM)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ExportCharts!$D$26:$D$51</c:f>
              <c:strCache>
                <c:ptCount val="26"/>
                <c:pt idx="0">
                  <c:v>Jul-2014 (GW)</c:v>
                </c:pt>
                <c:pt idx="1">
                  <c:v>Jul-2014 (PG)</c:v>
                </c:pt>
                <c:pt idx="2">
                  <c:v>Aug-2014 (GW)</c:v>
                </c:pt>
                <c:pt idx="3">
                  <c:v>Aug-2014 (PG)</c:v>
                </c:pt>
                <c:pt idx="4">
                  <c:v>Sep-2014 (GW)</c:v>
                </c:pt>
                <c:pt idx="5">
                  <c:v>Sep-2014 (PG)</c:v>
                </c:pt>
                <c:pt idx="6">
                  <c:v>Oct-2014 (GW)</c:v>
                </c:pt>
                <c:pt idx="7">
                  <c:v>Oct-2014 (PG)</c:v>
                </c:pt>
                <c:pt idx="8">
                  <c:v>Nov-2014 (GW)</c:v>
                </c:pt>
                <c:pt idx="9">
                  <c:v>Nov-2014 (PG)</c:v>
                </c:pt>
                <c:pt idx="10">
                  <c:v>Dec-2014 (GW)</c:v>
                </c:pt>
                <c:pt idx="11">
                  <c:v>Dec-2014 (PG)</c:v>
                </c:pt>
                <c:pt idx="12">
                  <c:v>Jan-2015 (GW)</c:v>
                </c:pt>
                <c:pt idx="13">
                  <c:v>Jan-2015 (PG)</c:v>
                </c:pt>
                <c:pt idx="14">
                  <c:v>Feb-2015 (GW)</c:v>
                </c:pt>
                <c:pt idx="15">
                  <c:v>Feb-2015 (PG)</c:v>
                </c:pt>
                <c:pt idx="16">
                  <c:v>Mar-2015 (GW)</c:v>
                </c:pt>
                <c:pt idx="17">
                  <c:v>Mar-2015 (PG)</c:v>
                </c:pt>
                <c:pt idx="18">
                  <c:v>Apr-2015 (GW)</c:v>
                </c:pt>
                <c:pt idx="19">
                  <c:v>Apr-2015 (PG)</c:v>
                </c:pt>
                <c:pt idx="20">
                  <c:v>May-2015 (GW)</c:v>
                </c:pt>
                <c:pt idx="21">
                  <c:v>May-2015 (PG)</c:v>
                </c:pt>
                <c:pt idx="22">
                  <c:v>Jun-2015 (GW)</c:v>
                </c:pt>
                <c:pt idx="23">
                  <c:v>Jun-2015 (PG)</c:v>
                </c:pt>
                <c:pt idx="24">
                  <c:v>Jul-2015 (GW)</c:v>
                </c:pt>
                <c:pt idx="25">
                  <c:v>Jul-2015 (PG)</c:v>
                </c:pt>
              </c:strCache>
            </c:strRef>
          </c:cat>
          <c:val>
            <c:numRef>
              <c:f>ExportCharts!$G$26:$G$51</c:f>
              <c:numCache>
                <c:formatCode>0.0%</c:formatCode>
                <c:ptCount val="26"/>
                <c:pt idx="0">
                  <c:v>0.19543118260534945</c:v>
                </c:pt>
                <c:pt idx="1">
                  <c:v>0.21691201377631211</c:v>
                </c:pt>
                <c:pt idx="2">
                  <c:v>0.12824348091756929</c:v>
                </c:pt>
                <c:pt idx="3">
                  <c:v>0.13141736396556769</c:v>
                </c:pt>
                <c:pt idx="4">
                  <c:v>0.13919960819152621</c:v>
                </c:pt>
                <c:pt idx="5">
                  <c:v>0.18910628706382637</c:v>
                </c:pt>
                <c:pt idx="6">
                  <c:v>0.18676706336162743</c:v>
                </c:pt>
                <c:pt idx="7">
                  <c:v>0.17270383506436557</c:v>
                </c:pt>
                <c:pt idx="8">
                  <c:v>0.183722598191285</c:v>
                </c:pt>
                <c:pt idx="9">
                  <c:v>0.21505535791120964</c:v>
                </c:pt>
                <c:pt idx="10">
                  <c:v>0.19748607527839337</c:v>
                </c:pt>
                <c:pt idx="11">
                  <c:v>0.24130717333359186</c:v>
                </c:pt>
                <c:pt idx="12">
                  <c:v>0.21598530492344023</c:v>
                </c:pt>
                <c:pt idx="13">
                  <c:v>0.20790450907031802</c:v>
                </c:pt>
                <c:pt idx="14">
                  <c:v>0.19702065623537082</c:v>
                </c:pt>
                <c:pt idx="15">
                  <c:v>0.26214694341826034</c:v>
                </c:pt>
                <c:pt idx="16">
                  <c:v>0.19649341130305531</c:v>
                </c:pt>
                <c:pt idx="17">
                  <c:v>0.22456990423521553</c:v>
                </c:pt>
                <c:pt idx="18">
                  <c:v>9.255882703427197E-2</c:v>
                </c:pt>
                <c:pt idx="19">
                  <c:v>0.20904577071977551</c:v>
                </c:pt>
                <c:pt idx="20">
                  <c:v>0.14882088693116491</c:v>
                </c:pt>
                <c:pt idx="21">
                  <c:v>0.23294234335166697</c:v>
                </c:pt>
                <c:pt idx="22">
                  <c:v>0.14823302186697571</c:v>
                </c:pt>
                <c:pt idx="23">
                  <c:v>0.20872917629383414</c:v>
                </c:pt>
                <c:pt idx="24">
                  <c:v>0.14785169910967055</c:v>
                </c:pt>
                <c:pt idx="25">
                  <c:v>0.18575737548976981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5-4AA6-95A7-49696B1620A1}"/>
            </c:ext>
          </c:extLst>
        </c:ser>
        <c:ser>
          <c:idx val="3"/>
          <c:order val="3"/>
          <c:tx>
            <c:strRef>
              <c:f>ExportCharts!$H$21</c:f>
              <c:strCache>
                <c:ptCount val="1"/>
                <c:pt idx="0">
                  <c:v>Average of Crude Fibre (%DM)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ExportCharts!$D$26:$D$51</c:f>
              <c:strCache>
                <c:ptCount val="26"/>
                <c:pt idx="0">
                  <c:v>Jul-2014 (GW)</c:v>
                </c:pt>
                <c:pt idx="1">
                  <c:v>Jul-2014 (PG)</c:v>
                </c:pt>
                <c:pt idx="2">
                  <c:v>Aug-2014 (GW)</c:v>
                </c:pt>
                <c:pt idx="3">
                  <c:v>Aug-2014 (PG)</c:v>
                </c:pt>
                <c:pt idx="4">
                  <c:v>Sep-2014 (GW)</c:v>
                </c:pt>
                <c:pt idx="5">
                  <c:v>Sep-2014 (PG)</c:v>
                </c:pt>
                <c:pt idx="6">
                  <c:v>Oct-2014 (GW)</c:v>
                </c:pt>
                <c:pt idx="7">
                  <c:v>Oct-2014 (PG)</c:v>
                </c:pt>
                <c:pt idx="8">
                  <c:v>Nov-2014 (GW)</c:v>
                </c:pt>
                <c:pt idx="9">
                  <c:v>Nov-2014 (PG)</c:v>
                </c:pt>
                <c:pt idx="10">
                  <c:v>Dec-2014 (GW)</c:v>
                </c:pt>
                <c:pt idx="11">
                  <c:v>Dec-2014 (PG)</c:v>
                </c:pt>
                <c:pt idx="12">
                  <c:v>Jan-2015 (GW)</c:v>
                </c:pt>
                <c:pt idx="13">
                  <c:v>Jan-2015 (PG)</c:v>
                </c:pt>
                <c:pt idx="14">
                  <c:v>Feb-2015 (GW)</c:v>
                </c:pt>
                <c:pt idx="15">
                  <c:v>Feb-2015 (PG)</c:v>
                </c:pt>
                <c:pt idx="16">
                  <c:v>Mar-2015 (GW)</c:v>
                </c:pt>
                <c:pt idx="17">
                  <c:v>Mar-2015 (PG)</c:v>
                </c:pt>
                <c:pt idx="18">
                  <c:v>Apr-2015 (GW)</c:v>
                </c:pt>
                <c:pt idx="19">
                  <c:v>Apr-2015 (PG)</c:v>
                </c:pt>
                <c:pt idx="20">
                  <c:v>May-2015 (GW)</c:v>
                </c:pt>
                <c:pt idx="21">
                  <c:v>May-2015 (PG)</c:v>
                </c:pt>
                <c:pt idx="22">
                  <c:v>Jun-2015 (GW)</c:v>
                </c:pt>
                <c:pt idx="23">
                  <c:v>Jun-2015 (PG)</c:v>
                </c:pt>
                <c:pt idx="24">
                  <c:v>Jul-2015 (GW)</c:v>
                </c:pt>
                <c:pt idx="25">
                  <c:v>Jul-2015 (PG)</c:v>
                </c:pt>
              </c:strCache>
            </c:strRef>
          </c:cat>
          <c:val>
            <c:numRef>
              <c:f>ExportCharts!$H$26:$H$51</c:f>
              <c:numCache>
                <c:formatCode>0.0%</c:formatCode>
                <c:ptCount val="26"/>
                <c:pt idx="0">
                  <c:v>8.201417589023817E-2</c:v>
                </c:pt>
                <c:pt idx="1">
                  <c:v>0.15132097873680841</c:v>
                </c:pt>
                <c:pt idx="2">
                  <c:v>4.3288316405767448E-2</c:v>
                </c:pt>
                <c:pt idx="3">
                  <c:v>6.0892057685674662E-2</c:v>
                </c:pt>
                <c:pt idx="4">
                  <c:v>4.5926761007857655E-2</c:v>
                </c:pt>
                <c:pt idx="5">
                  <c:v>0.27589256469046192</c:v>
                </c:pt>
                <c:pt idx="6">
                  <c:v>5.2850958831318122E-2</c:v>
                </c:pt>
                <c:pt idx="7">
                  <c:v>8.145435875173529E-2</c:v>
                </c:pt>
                <c:pt idx="8">
                  <c:v>5.7550094464133041E-2</c:v>
                </c:pt>
                <c:pt idx="9">
                  <c:v>8.5564150999400387E-2</c:v>
                </c:pt>
                <c:pt idx="10">
                  <c:v>8.5809893159774719E-2</c:v>
                </c:pt>
                <c:pt idx="11">
                  <c:v>0.11621692931052936</c:v>
                </c:pt>
                <c:pt idx="12">
                  <c:v>5.9819347417639869E-2</c:v>
                </c:pt>
                <c:pt idx="13">
                  <c:v>0.11053854045752465</c:v>
                </c:pt>
                <c:pt idx="14">
                  <c:v>4.1057038296977301E-2</c:v>
                </c:pt>
                <c:pt idx="15">
                  <c:v>0.10206865613079473</c:v>
                </c:pt>
                <c:pt idx="16">
                  <c:v>5.6785591905047124E-2</c:v>
                </c:pt>
                <c:pt idx="17">
                  <c:v>0.10559116394649072</c:v>
                </c:pt>
                <c:pt idx="18">
                  <c:v>1.1503764997349271E-2</c:v>
                </c:pt>
                <c:pt idx="19">
                  <c:v>5.9813321116236572E-2</c:v>
                </c:pt>
                <c:pt idx="20">
                  <c:v>4.5961253132337621E-2</c:v>
                </c:pt>
                <c:pt idx="21">
                  <c:v>7.6886197554619312E-2</c:v>
                </c:pt>
                <c:pt idx="22">
                  <c:v>7.1410299623717047E-2</c:v>
                </c:pt>
                <c:pt idx="23">
                  <c:v>7.024827499731022E-2</c:v>
                </c:pt>
                <c:pt idx="24">
                  <c:v>6.0661164786346179E-2</c:v>
                </c:pt>
                <c:pt idx="25">
                  <c:v>7.4379850661890748E-2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65-4AA6-95A7-49696B1620A1}"/>
            </c:ext>
          </c:extLst>
        </c:ser>
        <c:ser>
          <c:idx val="4"/>
          <c:order val="4"/>
          <c:tx>
            <c:strRef>
              <c:f>ExportCharts!$I$21</c:f>
              <c:strCache>
                <c:ptCount val="1"/>
                <c:pt idx="0">
                  <c:v>Average of Ash
(%DM)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ExportCharts!$D$26:$D$51</c:f>
              <c:strCache>
                <c:ptCount val="26"/>
                <c:pt idx="0">
                  <c:v>Jul-2014 (GW)</c:v>
                </c:pt>
                <c:pt idx="1">
                  <c:v>Jul-2014 (PG)</c:v>
                </c:pt>
                <c:pt idx="2">
                  <c:v>Aug-2014 (GW)</c:v>
                </c:pt>
                <c:pt idx="3">
                  <c:v>Aug-2014 (PG)</c:v>
                </c:pt>
                <c:pt idx="4">
                  <c:v>Sep-2014 (GW)</c:v>
                </c:pt>
                <c:pt idx="5">
                  <c:v>Sep-2014 (PG)</c:v>
                </c:pt>
                <c:pt idx="6">
                  <c:v>Oct-2014 (GW)</c:v>
                </c:pt>
                <c:pt idx="7">
                  <c:v>Oct-2014 (PG)</c:v>
                </c:pt>
                <c:pt idx="8">
                  <c:v>Nov-2014 (GW)</c:v>
                </c:pt>
                <c:pt idx="9">
                  <c:v>Nov-2014 (PG)</c:v>
                </c:pt>
                <c:pt idx="10">
                  <c:v>Dec-2014 (GW)</c:v>
                </c:pt>
                <c:pt idx="11">
                  <c:v>Dec-2014 (PG)</c:v>
                </c:pt>
                <c:pt idx="12">
                  <c:v>Jan-2015 (GW)</c:v>
                </c:pt>
                <c:pt idx="13">
                  <c:v>Jan-2015 (PG)</c:v>
                </c:pt>
                <c:pt idx="14">
                  <c:v>Feb-2015 (GW)</c:v>
                </c:pt>
                <c:pt idx="15">
                  <c:v>Feb-2015 (PG)</c:v>
                </c:pt>
                <c:pt idx="16">
                  <c:v>Mar-2015 (GW)</c:v>
                </c:pt>
                <c:pt idx="17">
                  <c:v>Mar-2015 (PG)</c:v>
                </c:pt>
                <c:pt idx="18">
                  <c:v>Apr-2015 (GW)</c:v>
                </c:pt>
                <c:pt idx="19">
                  <c:v>Apr-2015 (PG)</c:v>
                </c:pt>
                <c:pt idx="20">
                  <c:v>May-2015 (GW)</c:v>
                </c:pt>
                <c:pt idx="21">
                  <c:v>May-2015 (PG)</c:v>
                </c:pt>
                <c:pt idx="22">
                  <c:v>Jun-2015 (GW)</c:v>
                </c:pt>
                <c:pt idx="23">
                  <c:v>Jun-2015 (PG)</c:v>
                </c:pt>
                <c:pt idx="24">
                  <c:v>Jul-2015 (GW)</c:v>
                </c:pt>
                <c:pt idx="25">
                  <c:v>Jul-2015 (PG)</c:v>
                </c:pt>
              </c:strCache>
            </c:strRef>
          </c:cat>
          <c:val>
            <c:numRef>
              <c:f>ExportCharts!$I$26:$I$51</c:f>
              <c:numCache>
                <c:formatCode>0.00%</c:formatCode>
                <c:ptCount val="26"/>
                <c:pt idx="0">
                  <c:v>0.12969225818753016</c:v>
                </c:pt>
                <c:pt idx="1">
                  <c:v>0.11312720668622839</c:v>
                </c:pt>
                <c:pt idx="2">
                  <c:v>0.15431757619804204</c:v>
                </c:pt>
                <c:pt idx="3">
                  <c:v>0.19609595185666148</c:v>
                </c:pt>
                <c:pt idx="4">
                  <c:v>0.21235866038814391</c:v>
                </c:pt>
                <c:pt idx="5">
                  <c:v>0.2331332531000111</c:v>
                </c:pt>
                <c:pt idx="6">
                  <c:v>0.17596415852443509</c:v>
                </c:pt>
                <c:pt idx="7">
                  <c:v>0.1341793592411874</c:v>
                </c:pt>
                <c:pt idx="8">
                  <c:v>0.16003075583091314</c:v>
                </c:pt>
                <c:pt idx="9">
                  <c:v>0.14333996412712405</c:v>
                </c:pt>
                <c:pt idx="10">
                  <c:v>0.1209150090121453</c:v>
                </c:pt>
                <c:pt idx="11">
                  <c:v>0.11063650720236427</c:v>
                </c:pt>
                <c:pt idx="12">
                  <c:v>0.14603952895323155</c:v>
                </c:pt>
                <c:pt idx="13">
                  <c:v>0.10956857029539896</c:v>
                </c:pt>
                <c:pt idx="14">
                  <c:v>0.16174539759384374</c:v>
                </c:pt>
                <c:pt idx="15">
                  <c:v>0.1162007232826503</c:v>
                </c:pt>
                <c:pt idx="16">
                  <c:v>0.12745524924145063</c:v>
                </c:pt>
                <c:pt idx="17">
                  <c:v>0.10707771817604234</c:v>
                </c:pt>
                <c:pt idx="18">
                  <c:v>0.35000582280333686</c:v>
                </c:pt>
                <c:pt idx="19">
                  <c:v>0.11036451921220893</c:v>
                </c:pt>
                <c:pt idx="20">
                  <c:v>0.13946400982236662</c:v>
                </c:pt>
                <c:pt idx="21">
                  <c:v>0.10952338803490499</c:v>
                </c:pt>
                <c:pt idx="22">
                  <c:v>0.17142736280358664</c:v>
                </c:pt>
                <c:pt idx="23">
                  <c:v>0.13245258127007564</c:v>
                </c:pt>
                <c:pt idx="24">
                  <c:v>0.11985233759716446</c:v>
                </c:pt>
                <c:pt idx="25">
                  <c:v>0.12836432790343827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65-4AA6-95A7-49696B16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81231519"/>
        <c:axId val="1867333887"/>
      </c:barChart>
      <c:catAx>
        <c:axId val="1781231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7333887"/>
        <c:crosses val="autoZero"/>
        <c:auto val="1"/>
        <c:lblAlgn val="ctr"/>
        <c:lblOffset val="100"/>
        <c:noMultiLvlLbl val="0"/>
      </c:catAx>
      <c:valAx>
        <c:axId val="186733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1231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Normal</a:t>
            </a:r>
            <a:r>
              <a:rPr lang="en-NZ" baseline="0"/>
              <a:t> probability plot</a:t>
            </a:r>
            <a:endParaRPr lang="en-N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Normal probability plot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MCEnviro_Correlation!$V$33:$V$45</c:f>
              <c:numCache>
                <c:formatCode>General</c:formatCode>
                <c:ptCount val="13"/>
                <c:pt idx="0">
                  <c:v>89.4</c:v>
                </c:pt>
                <c:pt idx="1">
                  <c:v>81.2</c:v>
                </c:pt>
                <c:pt idx="2">
                  <c:v>83.3</c:v>
                </c:pt>
                <c:pt idx="3">
                  <c:v>85.3</c:v>
                </c:pt>
                <c:pt idx="4">
                  <c:v>81.400000000000006</c:v>
                </c:pt>
                <c:pt idx="5">
                  <c:v>77.8</c:v>
                </c:pt>
                <c:pt idx="6">
                  <c:v>79.5</c:v>
                </c:pt>
                <c:pt idx="7">
                  <c:v>84.8</c:v>
                </c:pt>
                <c:pt idx="8">
                  <c:v>90.8</c:v>
                </c:pt>
                <c:pt idx="9">
                  <c:v>91.3</c:v>
                </c:pt>
                <c:pt idx="10">
                  <c:v>92.7</c:v>
                </c:pt>
                <c:pt idx="11">
                  <c:v>88.5</c:v>
                </c:pt>
                <c:pt idx="12">
                  <c:v>89.1</c:v>
                </c:pt>
              </c:numCache>
            </c:numRef>
          </c:xVal>
          <c:yVal>
            <c:numRef>
              <c:f>MCEnviro_Correlation!$X$33:$X$45</c:f>
              <c:numCache>
                <c:formatCode>General</c:formatCode>
                <c:ptCount val="13"/>
                <c:pt idx="0">
                  <c:v>0.71436744028018784</c:v>
                </c:pt>
                <c:pt idx="1">
                  <c:v>-0.71436744028018739</c:v>
                </c:pt>
                <c:pt idx="2">
                  <c:v>-0.28584087488116566</c:v>
                </c:pt>
                <c:pt idx="3">
                  <c:v>9.4137414323536367E-2</c:v>
                </c:pt>
                <c:pt idx="4">
                  <c:v>-0.48877641111466941</c:v>
                </c:pt>
                <c:pt idx="5">
                  <c:v>-1.3563117453352478</c:v>
                </c:pt>
                <c:pt idx="6">
                  <c:v>-0.98423496044632541</c:v>
                </c:pt>
                <c:pt idx="7">
                  <c:v>-9.4137414323536367E-2</c:v>
                </c:pt>
                <c:pt idx="8">
                  <c:v>0.98423496044632286</c:v>
                </c:pt>
                <c:pt idx="9">
                  <c:v>1.3563117453352469</c:v>
                </c:pt>
                <c:pt idx="10">
                  <c:v>2.2414027276049429</c:v>
                </c:pt>
                <c:pt idx="11">
                  <c:v>0.2858408748811655</c:v>
                </c:pt>
                <c:pt idx="12">
                  <c:v>0.48877641111466918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D8-44EB-849B-4D0E6B3FF39D}"/>
            </c:ext>
          </c:extLst>
        </c:ser>
        <c:ser>
          <c:idx val="1"/>
          <c:order val="1"/>
          <c:tx>
            <c:v>Reference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MCEnviro_Correlation!$AD$33:$AD$34</c:f>
              <c:numCache>
                <c:formatCode>General</c:formatCode>
                <c:ptCount val="2"/>
                <c:pt idx="0">
                  <c:v>77.364093515161159</c:v>
                </c:pt>
                <c:pt idx="1">
                  <c:v>92.935906484838853</c:v>
                </c:pt>
              </c:numCache>
            </c:numRef>
          </c:xVal>
          <c:yVal>
            <c:numRef>
              <c:f>MCEnviro_Correlation!$AE$33:$AE$34</c:f>
              <c:numCache>
                <c:formatCode>General</c:formatCode>
                <c:ptCount val="2"/>
                <c:pt idx="0">
                  <c:v>-1.3563117453352478</c:v>
                </c:pt>
                <c:pt idx="1">
                  <c:v>1.3563117453352469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D8-44EB-849B-4D0E6B3FF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2697168"/>
        <c:axId val="-932702608"/>
      </c:scatterChart>
      <c:valAx>
        <c:axId val="-932697168"/>
        <c:scaling>
          <c:orientation val="minMax"/>
          <c:min val="7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Data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2702608"/>
        <c:crosses val="autoZero"/>
        <c:crossBetween val="midCat"/>
      </c:valAx>
      <c:valAx>
        <c:axId val="-93270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Normal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2697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Normal</a:t>
            </a:r>
            <a:r>
              <a:rPr lang="en-NZ" baseline="0"/>
              <a:t> probability plot</a:t>
            </a:r>
            <a:endParaRPr lang="en-N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Normal probability plot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MCEnviro_Correlation!$J$62:$J$74</c:f>
              <c:numCache>
                <c:formatCode>General</c:formatCode>
                <c:ptCount val="13"/>
                <c:pt idx="0">
                  <c:v>95.4</c:v>
                </c:pt>
                <c:pt idx="1">
                  <c:v>78.599999999999994</c:v>
                </c:pt>
                <c:pt idx="2">
                  <c:v>120.4</c:v>
                </c:pt>
                <c:pt idx="3">
                  <c:v>83.2</c:v>
                </c:pt>
                <c:pt idx="4">
                  <c:v>85</c:v>
                </c:pt>
                <c:pt idx="5">
                  <c:v>88.2</c:v>
                </c:pt>
                <c:pt idx="6">
                  <c:v>47</c:v>
                </c:pt>
                <c:pt idx="7">
                  <c:v>44.6</c:v>
                </c:pt>
                <c:pt idx="8">
                  <c:v>75.400000000000006</c:v>
                </c:pt>
                <c:pt idx="9">
                  <c:v>174.6</c:v>
                </c:pt>
                <c:pt idx="10">
                  <c:v>130.6</c:v>
                </c:pt>
                <c:pt idx="11">
                  <c:v>63.4</c:v>
                </c:pt>
                <c:pt idx="12">
                  <c:v>108</c:v>
                </c:pt>
              </c:numCache>
            </c:numRef>
          </c:xVal>
          <c:yVal>
            <c:numRef>
              <c:f>MCEnviro_Correlation!$L$62:$L$74</c:f>
              <c:numCache>
                <c:formatCode>General</c:formatCode>
                <c:ptCount val="13"/>
                <c:pt idx="0">
                  <c:v>0.48877641111466918</c:v>
                </c:pt>
                <c:pt idx="1">
                  <c:v>-0.28584087488116566</c:v>
                </c:pt>
                <c:pt idx="2">
                  <c:v>0.98423496044632286</c:v>
                </c:pt>
                <c:pt idx="3">
                  <c:v>-9.4137414323536367E-2</c:v>
                </c:pt>
                <c:pt idx="4">
                  <c:v>9.4137414323536367E-2</c:v>
                </c:pt>
                <c:pt idx="5">
                  <c:v>0.2858408748811655</c:v>
                </c:pt>
                <c:pt idx="6">
                  <c:v>-0.98423496044632541</c:v>
                </c:pt>
                <c:pt idx="7">
                  <c:v>-1.3563117453352478</c:v>
                </c:pt>
                <c:pt idx="8">
                  <c:v>-0.48877641111466941</c:v>
                </c:pt>
                <c:pt idx="9">
                  <c:v>2.2414027276049429</c:v>
                </c:pt>
                <c:pt idx="10">
                  <c:v>1.3563117453352469</c:v>
                </c:pt>
                <c:pt idx="11">
                  <c:v>-0.71436744028018739</c:v>
                </c:pt>
                <c:pt idx="12">
                  <c:v>0.71436744028018784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E2-4EDB-B538-8AE105CFD1C6}"/>
            </c:ext>
          </c:extLst>
        </c:ser>
        <c:ser>
          <c:idx val="1"/>
          <c:order val="1"/>
          <c:tx>
            <c:v>Reference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MCEnviro_Correlation!$R$62:$R$63</c:f>
              <c:numCache>
                <c:formatCode>General</c:formatCode>
                <c:ptCount val="2"/>
                <c:pt idx="0">
                  <c:v>33.126058762197211</c:v>
                </c:pt>
                <c:pt idx="1">
                  <c:v>167.27707601221459</c:v>
                </c:pt>
              </c:numCache>
            </c:numRef>
          </c:xVal>
          <c:yVal>
            <c:numRef>
              <c:f>MCEnviro_Correlation!$S$62:$S$63</c:f>
              <c:numCache>
                <c:formatCode>General</c:formatCode>
                <c:ptCount val="2"/>
                <c:pt idx="0">
                  <c:v>-1.3563117453352478</c:v>
                </c:pt>
                <c:pt idx="1">
                  <c:v>2.2414027276049429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E2-4EDB-B538-8AE105CFD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2697168"/>
        <c:axId val="-932702608"/>
      </c:scatterChart>
      <c:valAx>
        <c:axId val="-932697168"/>
        <c:scaling>
          <c:orientation val="minMax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Data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2702608"/>
        <c:crosses val="autoZero"/>
        <c:crossBetween val="midCat"/>
      </c:valAx>
      <c:valAx>
        <c:axId val="-93270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Normal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2697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MCEnviro_Correlation!$I$90</c:f>
              <c:strCache>
                <c:ptCount val="1"/>
                <c:pt idx="0">
                  <c:v>1-2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MCEnviro_Correlation!$C$47:$C$56</c:f>
              <c:numCache>
                <c:formatCode>General</c:formatCode>
                <c:ptCount val="10"/>
                <c:pt idx="0">
                  <c:v>95.4</c:v>
                </c:pt>
                <c:pt idx="1">
                  <c:v>78.599999999999994</c:v>
                </c:pt>
                <c:pt idx="2">
                  <c:v>120.4</c:v>
                </c:pt>
                <c:pt idx="3">
                  <c:v>83.2</c:v>
                </c:pt>
                <c:pt idx="4">
                  <c:v>88.2</c:v>
                </c:pt>
                <c:pt idx="5">
                  <c:v>44.6</c:v>
                </c:pt>
                <c:pt idx="6">
                  <c:v>75.400000000000006</c:v>
                </c:pt>
                <c:pt idx="7">
                  <c:v>174.6</c:v>
                </c:pt>
                <c:pt idx="8">
                  <c:v>63.4</c:v>
                </c:pt>
                <c:pt idx="9">
                  <c:v>108</c:v>
                </c:pt>
              </c:numCache>
            </c:numRef>
          </c:xVal>
          <c:yVal>
            <c:numRef>
              <c:f>MCEnviro_Correlation!$B$47:$B$56</c:f>
              <c:numCache>
                <c:formatCode>0.0%</c:formatCode>
                <c:ptCount val="10"/>
                <c:pt idx="0">
                  <c:v>0.74960129945010856</c:v>
                </c:pt>
                <c:pt idx="1">
                  <c:v>0.5862101754755894</c:v>
                </c:pt>
                <c:pt idx="2">
                  <c:v>0.67538556914731473</c:v>
                </c:pt>
                <c:pt idx="3">
                  <c:v>0.70927265609640633</c:v>
                </c:pt>
                <c:pt idx="4">
                  <c:v>0.66348212707957455</c:v>
                </c:pt>
                <c:pt idx="5">
                  <c:v>0.71686574466658604</c:v>
                </c:pt>
                <c:pt idx="6">
                  <c:v>0.58614506495071883</c:v>
                </c:pt>
                <c:pt idx="7">
                  <c:v>0.62943844033911067</c:v>
                </c:pt>
                <c:pt idx="8">
                  <c:v>0.69521691558898135</c:v>
                </c:pt>
                <c:pt idx="9">
                  <c:v>0.6326165348589492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AD-4ED5-B52E-15D862450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608416"/>
        <c:axId val="1706867520"/>
      </c:scatterChart>
      <c:valAx>
        <c:axId val="1795608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6867520"/>
        <c:crosses val="autoZero"/>
        <c:crossBetween val="midCat"/>
      </c:valAx>
      <c:valAx>
        <c:axId val="170686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5608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MCEnviro_Correlation!$Q$90</c:f>
              <c:strCache>
                <c:ptCount val="1"/>
                <c:pt idx="0">
                  <c:v>1-3 (NO)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3369024496937883"/>
                  <c:y val="-0.1813910761154855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MCEnviro_Correlation!$D$47:$D$56</c:f>
              <c:numCache>
                <c:formatCode>General</c:formatCode>
                <c:ptCount val="10"/>
                <c:pt idx="0">
                  <c:v>6</c:v>
                </c:pt>
                <c:pt idx="1">
                  <c:v>12</c:v>
                </c:pt>
                <c:pt idx="2">
                  <c:v>13</c:v>
                </c:pt>
                <c:pt idx="3">
                  <c:v>9</c:v>
                </c:pt>
                <c:pt idx="4">
                  <c:v>7</c:v>
                </c:pt>
                <c:pt idx="5">
                  <c:v>7</c:v>
                </c:pt>
                <c:pt idx="6">
                  <c:v>8</c:v>
                </c:pt>
                <c:pt idx="7">
                  <c:v>11</c:v>
                </c:pt>
                <c:pt idx="8">
                  <c:v>10</c:v>
                </c:pt>
                <c:pt idx="9">
                  <c:v>10</c:v>
                </c:pt>
              </c:numCache>
            </c:numRef>
          </c:xVal>
          <c:yVal>
            <c:numRef>
              <c:f>MCEnviro_Correlation!$B$47:$B$56</c:f>
              <c:numCache>
                <c:formatCode>0.0%</c:formatCode>
                <c:ptCount val="10"/>
                <c:pt idx="0">
                  <c:v>0.74960129945010856</c:v>
                </c:pt>
                <c:pt idx="1">
                  <c:v>0.5862101754755894</c:v>
                </c:pt>
                <c:pt idx="2">
                  <c:v>0.67538556914731473</c:v>
                </c:pt>
                <c:pt idx="3">
                  <c:v>0.70927265609640633</c:v>
                </c:pt>
                <c:pt idx="4">
                  <c:v>0.66348212707957455</c:v>
                </c:pt>
                <c:pt idx="5">
                  <c:v>0.71686574466658604</c:v>
                </c:pt>
                <c:pt idx="6">
                  <c:v>0.58614506495071883</c:v>
                </c:pt>
                <c:pt idx="7">
                  <c:v>0.62943844033911067</c:v>
                </c:pt>
                <c:pt idx="8">
                  <c:v>0.69521691558898135</c:v>
                </c:pt>
                <c:pt idx="9">
                  <c:v>0.6326165348589492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6E-430E-84D2-F4001452FE2B}"/>
            </c:ext>
          </c:extLst>
        </c:ser>
        <c:ser>
          <c:idx val="1"/>
          <c:order val="1"/>
          <c:tx>
            <c:strRef>
              <c:f>MCEnviro_Correlation!$R$90</c:f>
              <c:strCache>
                <c:ptCount val="1"/>
                <c:pt idx="0">
                  <c:v>1-3 (O)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50044422572178482"/>
                  <c:y val="0.1432206911636045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MCEnviro_Correlation!$D$5:$D$17</c:f>
              <c:numCache>
                <c:formatCode>General</c:formatCode>
                <c:ptCount val="13"/>
                <c:pt idx="0">
                  <c:v>6</c:v>
                </c:pt>
                <c:pt idx="1">
                  <c:v>12</c:v>
                </c:pt>
                <c:pt idx="2">
                  <c:v>13</c:v>
                </c:pt>
                <c:pt idx="3">
                  <c:v>9</c:v>
                </c:pt>
                <c:pt idx="4">
                  <c:v>14</c:v>
                </c:pt>
                <c:pt idx="5">
                  <c:v>7</c:v>
                </c:pt>
                <c:pt idx="6">
                  <c:v>1</c:v>
                </c:pt>
                <c:pt idx="7">
                  <c:v>7</c:v>
                </c:pt>
                <c:pt idx="8">
                  <c:v>8</c:v>
                </c:pt>
                <c:pt idx="9">
                  <c:v>11</c:v>
                </c:pt>
                <c:pt idx="10">
                  <c:v>13</c:v>
                </c:pt>
                <c:pt idx="11">
                  <c:v>10</c:v>
                </c:pt>
                <c:pt idx="12">
                  <c:v>10</c:v>
                </c:pt>
              </c:numCache>
            </c:numRef>
          </c:xVal>
          <c:yVal>
            <c:numRef>
              <c:f>MCEnviro_Correlation!$B$5:$B$17</c:f>
              <c:numCache>
                <c:formatCode>0.0%</c:formatCode>
                <c:ptCount val="13"/>
                <c:pt idx="0">
                  <c:v>0.74960129945010856</c:v>
                </c:pt>
                <c:pt idx="1">
                  <c:v>0.5862101754755894</c:v>
                </c:pt>
                <c:pt idx="2">
                  <c:v>0.67538556914731473</c:v>
                </c:pt>
                <c:pt idx="3">
                  <c:v>0.70927265609640633</c:v>
                </c:pt>
                <c:pt idx="4">
                  <c:v>0.69747511245775773</c:v>
                </c:pt>
                <c:pt idx="5">
                  <c:v>0.66348212707957455</c:v>
                </c:pt>
                <c:pt idx="6">
                  <c:v>0.46002940988852359</c:v>
                </c:pt>
                <c:pt idx="7">
                  <c:v>0.71686574466658604</c:v>
                </c:pt>
                <c:pt idx="8">
                  <c:v>0.58614506495071883</c:v>
                </c:pt>
                <c:pt idx="9">
                  <c:v>0.62943844033911067</c:v>
                </c:pt>
                <c:pt idx="10">
                  <c:v>0.68404570092542083</c:v>
                </c:pt>
                <c:pt idx="11">
                  <c:v>0.69521691558898135</c:v>
                </c:pt>
                <c:pt idx="12">
                  <c:v>0.6326165348589492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A6E-430E-84D2-F4001452F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1367680"/>
        <c:axId val="1621194096"/>
      </c:scatterChart>
      <c:valAx>
        <c:axId val="1801367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Rainfall &gt;1 mm (Days)</a:t>
                </a:r>
                <a:r>
                  <a:rPr lang="en-NZ" baseline="0"/>
                  <a:t> 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1194096"/>
        <c:crosses val="autoZero"/>
        <c:crossBetween val="midCat"/>
      </c:valAx>
      <c:valAx>
        <c:axId val="1621194096"/>
        <c:scaling>
          <c:orientation val="minMax"/>
          <c:min val="0.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Moisture</a:t>
                </a:r>
                <a:r>
                  <a:rPr lang="en-NZ" baseline="0"/>
                  <a:t> Content (w/w%)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1367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MCEnviro_Correlation!$Y$90</c:f>
              <c:strCache>
                <c:ptCount val="1"/>
                <c:pt idx="0">
                  <c:v>1-4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MCEnviro_Correlation!$E$47:$E$56</c:f>
              <c:numCache>
                <c:formatCode>General</c:formatCode>
                <c:ptCount val="10"/>
                <c:pt idx="0">
                  <c:v>14.6</c:v>
                </c:pt>
                <c:pt idx="1">
                  <c:v>15.3</c:v>
                </c:pt>
                <c:pt idx="2">
                  <c:v>17.5</c:v>
                </c:pt>
                <c:pt idx="3">
                  <c:v>18.5</c:v>
                </c:pt>
                <c:pt idx="4">
                  <c:v>22.6</c:v>
                </c:pt>
                <c:pt idx="5">
                  <c:v>25.3</c:v>
                </c:pt>
                <c:pt idx="6">
                  <c:v>24.5</c:v>
                </c:pt>
                <c:pt idx="7">
                  <c:v>20.7</c:v>
                </c:pt>
                <c:pt idx="8">
                  <c:v>15.2</c:v>
                </c:pt>
                <c:pt idx="9">
                  <c:v>14</c:v>
                </c:pt>
              </c:numCache>
            </c:numRef>
          </c:xVal>
          <c:yVal>
            <c:numRef>
              <c:f>MCEnviro_Correlation!$B$47:$B$56</c:f>
              <c:numCache>
                <c:formatCode>0.0%</c:formatCode>
                <c:ptCount val="10"/>
                <c:pt idx="0">
                  <c:v>0.74960129945010856</c:v>
                </c:pt>
                <c:pt idx="1">
                  <c:v>0.5862101754755894</c:v>
                </c:pt>
                <c:pt idx="2">
                  <c:v>0.67538556914731473</c:v>
                </c:pt>
                <c:pt idx="3">
                  <c:v>0.70927265609640633</c:v>
                </c:pt>
                <c:pt idx="4">
                  <c:v>0.66348212707957455</c:v>
                </c:pt>
                <c:pt idx="5">
                  <c:v>0.71686574466658604</c:v>
                </c:pt>
                <c:pt idx="6">
                  <c:v>0.58614506495071883</c:v>
                </c:pt>
                <c:pt idx="7">
                  <c:v>0.62943844033911067</c:v>
                </c:pt>
                <c:pt idx="8">
                  <c:v>0.69521691558898135</c:v>
                </c:pt>
                <c:pt idx="9">
                  <c:v>0.6326165348589492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79-4750-BC5C-3B49951A1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1368096"/>
        <c:axId val="1706888688"/>
      </c:scatterChart>
      <c:valAx>
        <c:axId val="1801368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6888688"/>
        <c:crosses val="autoZero"/>
        <c:crossBetween val="midCat"/>
      </c:valAx>
      <c:valAx>
        <c:axId val="170688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1368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MCEnviro_Correlation!$I$106</c:f>
              <c:strCache>
                <c:ptCount val="1"/>
                <c:pt idx="0">
                  <c:v>1-5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MCEnviro_Correlation!$F$47:$F$56</c:f>
              <c:numCache>
                <c:formatCode>General</c:formatCode>
                <c:ptCount val="10"/>
                <c:pt idx="0">
                  <c:v>4</c:v>
                </c:pt>
                <c:pt idx="1">
                  <c:v>5</c:v>
                </c:pt>
                <c:pt idx="2">
                  <c:v>7.8</c:v>
                </c:pt>
                <c:pt idx="3">
                  <c:v>8.9</c:v>
                </c:pt>
                <c:pt idx="4">
                  <c:v>12.9</c:v>
                </c:pt>
                <c:pt idx="5">
                  <c:v>12.9</c:v>
                </c:pt>
                <c:pt idx="6">
                  <c:v>13</c:v>
                </c:pt>
                <c:pt idx="7">
                  <c:v>10.199999999999999</c:v>
                </c:pt>
                <c:pt idx="8">
                  <c:v>6.3</c:v>
                </c:pt>
                <c:pt idx="9">
                  <c:v>4</c:v>
                </c:pt>
              </c:numCache>
            </c:numRef>
          </c:xVal>
          <c:yVal>
            <c:numRef>
              <c:f>MCEnviro_Correlation!$B$47:$B$56</c:f>
              <c:numCache>
                <c:formatCode>0.0%</c:formatCode>
                <c:ptCount val="10"/>
                <c:pt idx="0">
                  <c:v>0.74960129945010856</c:v>
                </c:pt>
                <c:pt idx="1">
                  <c:v>0.5862101754755894</c:v>
                </c:pt>
                <c:pt idx="2">
                  <c:v>0.67538556914731473</c:v>
                </c:pt>
                <c:pt idx="3">
                  <c:v>0.70927265609640633</c:v>
                </c:pt>
                <c:pt idx="4">
                  <c:v>0.66348212707957455</c:v>
                </c:pt>
                <c:pt idx="5">
                  <c:v>0.71686574466658604</c:v>
                </c:pt>
                <c:pt idx="6">
                  <c:v>0.58614506495071883</c:v>
                </c:pt>
                <c:pt idx="7">
                  <c:v>0.62943844033911067</c:v>
                </c:pt>
                <c:pt idx="8">
                  <c:v>0.69521691558898135</c:v>
                </c:pt>
                <c:pt idx="9">
                  <c:v>0.6326165348589492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15-410E-902D-98F05FE0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1766432"/>
        <c:axId val="1807278528"/>
      </c:scatterChart>
      <c:valAx>
        <c:axId val="1801766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7278528"/>
        <c:crosses val="autoZero"/>
        <c:crossBetween val="midCat"/>
      </c:valAx>
      <c:valAx>
        <c:axId val="180727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1766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MCEnviro_Correlation!$Q$106</c:f>
              <c:strCache>
                <c:ptCount val="1"/>
                <c:pt idx="0">
                  <c:v>1-6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MCEnviro_Correlation!$G$47:$G$56</c:f>
              <c:numCache>
                <c:formatCode>General</c:formatCode>
                <c:ptCount val="10"/>
                <c:pt idx="0">
                  <c:v>89.4</c:v>
                </c:pt>
                <c:pt idx="1">
                  <c:v>81.2</c:v>
                </c:pt>
                <c:pt idx="2">
                  <c:v>83.3</c:v>
                </c:pt>
                <c:pt idx="3">
                  <c:v>85.3</c:v>
                </c:pt>
                <c:pt idx="4">
                  <c:v>77.8</c:v>
                </c:pt>
                <c:pt idx="5">
                  <c:v>84.8</c:v>
                </c:pt>
                <c:pt idx="6">
                  <c:v>90.8</c:v>
                </c:pt>
                <c:pt idx="7">
                  <c:v>91.3</c:v>
                </c:pt>
                <c:pt idx="8">
                  <c:v>88.5</c:v>
                </c:pt>
                <c:pt idx="9">
                  <c:v>89.1</c:v>
                </c:pt>
              </c:numCache>
            </c:numRef>
          </c:xVal>
          <c:yVal>
            <c:numRef>
              <c:f>MCEnviro_Correlation!$B$47:$B$56</c:f>
              <c:numCache>
                <c:formatCode>0.0%</c:formatCode>
                <c:ptCount val="10"/>
                <c:pt idx="0">
                  <c:v>0.74960129945010856</c:v>
                </c:pt>
                <c:pt idx="1">
                  <c:v>0.5862101754755894</c:v>
                </c:pt>
                <c:pt idx="2">
                  <c:v>0.67538556914731473</c:v>
                </c:pt>
                <c:pt idx="3">
                  <c:v>0.70927265609640633</c:v>
                </c:pt>
                <c:pt idx="4">
                  <c:v>0.66348212707957455</c:v>
                </c:pt>
                <c:pt idx="5">
                  <c:v>0.71686574466658604</c:v>
                </c:pt>
                <c:pt idx="6">
                  <c:v>0.58614506495071883</c:v>
                </c:pt>
                <c:pt idx="7">
                  <c:v>0.62943844033911067</c:v>
                </c:pt>
                <c:pt idx="8">
                  <c:v>0.69521691558898135</c:v>
                </c:pt>
                <c:pt idx="9">
                  <c:v>0.6326165348589492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EA-4DE3-B748-6C23759EE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1369760"/>
        <c:axId val="1807306176"/>
      </c:scatterChart>
      <c:valAx>
        <c:axId val="1801369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7306176"/>
        <c:crosses val="autoZero"/>
        <c:crossBetween val="midCat"/>
      </c:valAx>
      <c:valAx>
        <c:axId val="180730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1369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MCEnviro_Correlation!$V$90</c:f>
              <c:strCache>
                <c:ptCount val="1"/>
                <c:pt idx="0">
                  <c:v>Data including extreme points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ash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58065866013071898"/>
                  <c:y val="0.1377061111111111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MCEnviro_Correlation!$D$5:$D$17</c:f>
              <c:numCache>
                <c:formatCode>General</c:formatCode>
                <c:ptCount val="13"/>
                <c:pt idx="0">
                  <c:v>6</c:v>
                </c:pt>
                <c:pt idx="1">
                  <c:v>12</c:v>
                </c:pt>
                <c:pt idx="2">
                  <c:v>13</c:v>
                </c:pt>
                <c:pt idx="3">
                  <c:v>9</c:v>
                </c:pt>
                <c:pt idx="4">
                  <c:v>14</c:v>
                </c:pt>
                <c:pt idx="5">
                  <c:v>7</c:v>
                </c:pt>
                <c:pt idx="6">
                  <c:v>1</c:v>
                </c:pt>
                <c:pt idx="7">
                  <c:v>7</c:v>
                </c:pt>
                <c:pt idx="8">
                  <c:v>8</c:v>
                </c:pt>
                <c:pt idx="9">
                  <c:v>11</c:v>
                </c:pt>
                <c:pt idx="10">
                  <c:v>13</c:v>
                </c:pt>
                <c:pt idx="11">
                  <c:v>10</c:v>
                </c:pt>
                <c:pt idx="12">
                  <c:v>10</c:v>
                </c:pt>
              </c:numCache>
            </c:numRef>
          </c:xVal>
          <c:yVal>
            <c:numRef>
              <c:f>MCEnviro_Correlation!$B$5:$B$17</c:f>
              <c:numCache>
                <c:formatCode>0.0%</c:formatCode>
                <c:ptCount val="13"/>
                <c:pt idx="0">
                  <c:v>0.74960129945010856</c:v>
                </c:pt>
                <c:pt idx="1">
                  <c:v>0.5862101754755894</c:v>
                </c:pt>
                <c:pt idx="2">
                  <c:v>0.67538556914731473</c:v>
                </c:pt>
                <c:pt idx="3">
                  <c:v>0.70927265609640633</c:v>
                </c:pt>
                <c:pt idx="4">
                  <c:v>0.69747511245775773</c:v>
                </c:pt>
                <c:pt idx="5">
                  <c:v>0.66348212707957455</c:v>
                </c:pt>
                <c:pt idx="6">
                  <c:v>0.46002940988852359</c:v>
                </c:pt>
                <c:pt idx="7">
                  <c:v>0.71686574466658604</c:v>
                </c:pt>
                <c:pt idx="8">
                  <c:v>0.58614506495071883</c:v>
                </c:pt>
                <c:pt idx="9">
                  <c:v>0.62943844033911067</c:v>
                </c:pt>
                <c:pt idx="10">
                  <c:v>0.68404570092542083</c:v>
                </c:pt>
                <c:pt idx="11">
                  <c:v>0.69521691558898135</c:v>
                </c:pt>
                <c:pt idx="12">
                  <c:v>0.6326165348589492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AA3-4B15-B141-3ACCDA43B73F}"/>
            </c:ext>
          </c:extLst>
        </c:ser>
        <c:ser>
          <c:idx val="0"/>
          <c:order val="1"/>
          <c:tx>
            <c:strRef>
              <c:f>MCEnviro_Correlation!$S$90</c:f>
              <c:strCache>
                <c:ptCount val="1"/>
                <c:pt idx="0">
                  <c:v>Data excluding extreme points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35966797385620913"/>
                  <c:y val="-0.156555277777777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MCEnviro_Correlation!$D$47:$D$56</c:f>
              <c:numCache>
                <c:formatCode>General</c:formatCode>
                <c:ptCount val="10"/>
                <c:pt idx="0">
                  <c:v>6</c:v>
                </c:pt>
                <c:pt idx="1">
                  <c:v>12</c:v>
                </c:pt>
                <c:pt idx="2">
                  <c:v>13</c:v>
                </c:pt>
                <c:pt idx="3">
                  <c:v>9</c:v>
                </c:pt>
                <c:pt idx="4">
                  <c:v>7</c:v>
                </c:pt>
                <c:pt idx="5">
                  <c:v>7</c:v>
                </c:pt>
                <c:pt idx="6">
                  <c:v>8</c:v>
                </c:pt>
                <c:pt idx="7">
                  <c:v>11</c:v>
                </c:pt>
                <c:pt idx="8">
                  <c:v>10</c:v>
                </c:pt>
                <c:pt idx="9">
                  <c:v>10</c:v>
                </c:pt>
              </c:numCache>
            </c:numRef>
          </c:xVal>
          <c:yVal>
            <c:numRef>
              <c:f>MCEnviro_Correlation!$B$47:$B$56</c:f>
              <c:numCache>
                <c:formatCode>0.0%</c:formatCode>
                <c:ptCount val="10"/>
                <c:pt idx="0">
                  <c:v>0.74960129945010856</c:v>
                </c:pt>
                <c:pt idx="1">
                  <c:v>0.5862101754755894</c:v>
                </c:pt>
                <c:pt idx="2">
                  <c:v>0.67538556914731473</c:v>
                </c:pt>
                <c:pt idx="3">
                  <c:v>0.70927265609640633</c:v>
                </c:pt>
                <c:pt idx="4">
                  <c:v>0.66348212707957455</c:v>
                </c:pt>
                <c:pt idx="5">
                  <c:v>0.71686574466658604</c:v>
                </c:pt>
                <c:pt idx="6">
                  <c:v>0.58614506495071883</c:v>
                </c:pt>
                <c:pt idx="7">
                  <c:v>0.62943844033911067</c:v>
                </c:pt>
                <c:pt idx="8">
                  <c:v>0.69521691558898135</c:v>
                </c:pt>
                <c:pt idx="9">
                  <c:v>0.6326165348589492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A3-4B15-B141-3ACCDA43B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1367680"/>
        <c:axId val="1621194096"/>
      </c:scatterChart>
      <c:valAx>
        <c:axId val="1801367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Rainfall &gt;1 mm (Days)</a:t>
                </a:r>
                <a:r>
                  <a:rPr lang="en-NZ" baseline="0"/>
                  <a:t> 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1194096"/>
        <c:crosses val="autoZero"/>
        <c:crossBetween val="midCat"/>
      </c:valAx>
      <c:valAx>
        <c:axId val="1621194096"/>
        <c:scaling>
          <c:orientation val="minMax"/>
          <c:min val="0.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Moisture</a:t>
                </a:r>
                <a:r>
                  <a:rPr lang="en-NZ" baseline="0"/>
                  <a:t> Content (w/w%)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1367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MCEnviro_Correlation!$S$90</c:f>
              <c:strCache>
                <c:ptCount val="1"/>
                <c:pt idx="0">
                  <c:v>Data excluding extreme points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3369024496937883"/>
                  <c:y val="-0.1813910761154855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MCEnviro_Correlation!$D$47:$D$56</c:f>
              <c:numCache>
                <c:formatCode>General</c:formatCode>
                <c:ptCount val="10"/>
                <c:pt idx="0">
                  <c:v>6</c:v>
                </c:pt>
                <c:pt idx="1">
                  <c:v>12</c:v>
                </c:pt>
                <c:pt idx="2">
                  <c:v>13</c:v>
                </c:pt>
                <c:pt idx="3">
                  <c:v>9</c:v>
                </c:pt>
                <c:pt idx="4">
                  <c:v>7</c:v>
                </c:pt>
                <c:pt idx="5">
                  <c:v>7</c:v>
                </c:pt>
                <c:pt idx="6">
                  <c:v>8</c:v>
                </c:pt>
                <c:pt idx="7">
                  <c:v>11</c:v>
                </c:pt>
                <c:pt idx="8">
                  <c:v>10</c:v>
                </c:pt>
                <c:pt idx="9">
                  <c:v>10</c:v>
                </c:pt>
              </c:numCache>
            </c:numRef>
          </c:xVal>
          <c:yVal>
            <c:numRef>
              <c:f>MCEnviro_Correlation!$B$47:$B$56</c:f>
              <c:numCache>
                <c:formatCode>0.0%</c:formatCode>
                <c:ptCount val="10"/>
                <c:pt idx="0">
                  <c:v>0.74960129945010856</c:v>
                </c:pt>
                <c:pt idx="1">
                  <c:v>0.5862101754755894</c:v>
                </c:pt>
                <c:pt idx="2">
                  <c:v>0.67538556914731473</c:v>
                </c:pt>
                <c:pt idx="3">
                  <c:v>0.70927265609640633</c:v>
                </c:pt>
                <c:pt idx="4">
                  <c:v>0.66348212707957455</c:v>
                </c:pt>
                <c:pt idx="5">
                  <c:v>0.71686574466658604</c:v>
                </c:pt>
                <c:pt idx="6">
                  <c:v>0.58614506495071883</c:v>
                </c:pt>
                <c:pt idx="7">
                  <c:v>0.62943844033911067</c:v>
                </c:pt>
                <c:pt idx="8">
                  <c:v>0.69521691558898135</c:v>
                </c:pt>
                <c:pt idx="9">
                  <c:v>0.6326165348589492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B1-462B-9886-683C6487B23D}"/>
            </c:ext>
          </c:extLst>
        </c:ser>
        <c:ser>
          <c:idx val="1"/>
          <c:order val="1"/>
          <c:tx>
            <c:strRef>
              <c:f>MCEnviro_Correlation!$V$90</c:f>
              <c:strCache>
                <c:ptCount val="1"/>
                <c:pt idx="0">
                  <c:v>Data including extreme points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50044422572178482"/>
                  <c:y val="0.1432206911636045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MCEnviro_Correlation!$D$5:$D$17</c:f>
              <c:numCache>
                <c:formatCode>General</c:formatCode>
                <c:ptCount val="13"/>
                <c:pt idx="0">
                  <c:v>6</c:v>
                </c:pt>
                <c:pt idx="1">
                  <c:v>12</c:v>
                </c:pt>
                <c:pt idx="2">
                  <c:v>13</c:v>
                </c:pt>
                <c:pt idx="3">
                  <c:v>9</c:v>
                </c:pt>
                <c:pt idx="4">
                  <c:v>14</c:v>
                </c:pt>
                <c:pt idx="5">
                  <c:v>7</c:v>
                </c:pt>
                <c:pt idx="6">
                  <c:v>1</c:v>
                </c:pt>
                <c:pt idx="7">
                  <c:v>7</c:v>
                </c:pt>
                <c:pt idx="8">
                  <c:v>8</c:v>
                </c:pt>
                <c:pt idx="9">
                  <c:v>11</c:v>
                </c:pt>
                <c:pt idx="10">
                  <c:v>13</c:v>
                </c:pt>
                <c:pt idx="11">
                  <c:v>10</c:v>
                </c:pt>
                <c:pt idx="12">
                  <c:v>10</c:v>
                </c:pt>
              </c:numCache>
            </c:numRef>
          </c:xVal>
          <c:yVal>
            <c:numRef>
              <c:f>MCEnviro_Correlation!$B$5:$B$17</c:f>
              <c:numCache>
                <c:formatCode>0.0%</c:formatCode>
                <c:ptCount val="13"/>
                <c:pt idx="0">
                  <c:v>0.74960129945010856</c:v>
                </c:pt>
                <c:pt idx="1">
                  <c:v>0.5862101754755894</c:v>
                </c:pt>
                <c:pt idx="2">
                  <c:v>0.67538556914731473</c:v>
                </c:pt>
                <c:pt idx="3">
                  <c:v>0.70927265609640633</c:v>
                </c:pt>
                <c:pt idx="4">
                  <c:v>0.69747511245775773</c:v>
                </c:pt>
                <c:pt idx="5">
                  <c:v>0.66348212707957455</c:v>
                </c:pt>
                <c:pt idx="6">
                  <c:v>0.46002940988852359</c:v>
                </c:pt>
                <c:pt idx="7">
                  <c:v>0.71686574466658604</c:v>
                </c:pt>
                <c:pt idx="8">
                  <c:v>0.58614506495071883</c:v>
                </c:pt>
                <c:pt idx="9">
                  <c:v>0.62943844033911067</c:v>
                </c:pt>
                <c:pt idx="10">
                  <c:v>0.68404570092542083</c:v>
                </c:pt>
                <c:pt idx="11">
                  <c:v>0.69521691558898135</c:v>
                </c:pt>
                <c:pt idx="12">
                  <c:v>0.6326165348589492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FB1-462B-9886-683C6487B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1367680"/>
        <c:axId val="1621194096"/>
      </c:scatterChart>
      <c:valAx>
        <c:axId val="1801367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Rainfall &gt;1 mm (Days)</a:t>
                </a:r>
                <a:r>
                  <a:rPr lang="en-NZ" baseline="0"/>
                  <a:t> 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1194096"/>
        <c:crosses val="autoZero"/>
        <c:crossBetween val="midCat"/>
      </c:valAx>
      <c:valAx>
        <c:axId val="1621194096"/>
        <c:scaling>
          <c:orientation val="minMax"/>
          <c:min val="0.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Moisture</a:t>
                </a:r>
                <a:r>
                  <a:rPr lang="en-NZ" baseline="0"/>
                  <a:t> Content (w/w%)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1367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Normal</a:t>
            </a:r>
            <a:r>
              <a:rPr lang="en-NZ" baseline="0"/>
              <a:t> probability plot</a:t>
            </a:r>
            <a:endParaRPr lang="en-N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Normal probability plot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NormalTest!$A$2:$A$11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NormalTest!$C$2:$C$11</c:f>
              <c:numCache>
                <c:formatCode>General</c:formatCode>
                <c:ptCount val="10"/>
                <c:pt idx="0">
                  <c:v>-1.2112321309213463</c:v>
                </c:pt>
                <c:pt idx="1">
                  <c:v>-0.80754104212007694</c:v>
                </c:pt>
                <c:pt idx="2">
                  <c:v>-0.50593365416581193</c:v>
                </c:pt>
                <c:pt idx="3">
                  <c:v>-0.24500622303732059</c:v>
                </c:pt>
                <c:pt idx="4">
                  <c:v>0</c:v>
                </c:pt>
                <c:pt idx="5">
                  <c:v>0.24500622303732073</c:v>
                </c:pt>
                <c:pt idx="6">
                  <c:v>0.50593365416581171</c:v>
                </c:pt>
                <c:pt idx="7">
                  <c:v>0.80754104212007649</c:v>
                </c:pt>
                <c:pt idx="8">
                  <c:v>1.2112321309213443</c:v>
                </c:pt>
                <c:pt idx="9">
                  <c:v>2.1411981209720152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3D-4706-ADB2-2282EE643736}"/>
            </c:ext>
          </c:extLst>
        </c:ser>
        <c:ser>
          <c:idx val="1"/>
          <c:order val="1"/>
          <c:tx>
            <c:v>Reference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NormalTest!$I$2:$I$3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NormalTest!$J$2:$J$3</c:f>
              <c:numCache>
                <c:formatCode>General</c:formatCode>
                <c:ptCount val="2"/>
                <c:pt idx="0">
                  <c:v>-1.2112321309213463</c:v>
                </c:pt>
                <c:pt idx="1">
                  <c:v>2.1411981209720152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3D-4706-ADB2-2282EE643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2697168"/>
        <c:axId val="-932702608"/>
      </c:scatterChart>
      <c:valAx>
        <c:axId val="-932697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Data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2702608"/>
        <c:crosses val="autoZero"/>
        <c:crossBetween val="midCat"/>
      </c:valAx>
      <c:valAx>
        <c:axId val="-93270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Normal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2697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1"/>
          <c:tx>
            <c:strRef>
              <c:f>ExportCharts!$F$64</c:f>
              <c:strCache>
                <c:ptCount val="1"/>
                <c:pt idx="0">
                  <c:v>Average of Crude Protein (%DM)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ExportCharts!$B$65:$B$69</c:f>
              <c:strCache>
                <c:ptCount val="5"/>
                <c:pt idx="0">
                  <c:v>Winter 2014</c:v>
                </c:pt>
                <c:pt idx="1">
                  <c:v>Spring 2014</c:v>
                </c:pt>
                <c:pt idx="2">
                  <c:v>Summer 2014/2015</c:v>
                </c:pt>
                <c:pt idx="3">
                  <c:v>Autumn 2015</c:v>
                </c:pt>
                <c:pt idx="4">
                  <c:v>Winter 2015</c:v>
                </c:pt>
              </c:strCache>
            </c:strRef>
          </c:cat>
          <c:val>
            <c:numRef>
              <c:f>ExportCharts!$F$65:$F$69</c:f>
              <c:numCache>
                <c:formatCode>0.0%</c:formatCode>
                <c:ptCount val="5"/>
                <c:pt idx="0">
                  <c:v>0.13582905630270639</c:v>
                </c:pt>
                <c:pt idx="1">
                  <c:v>0.18873527643581234</c:v>
                </c:pt>
                <c:pt idx="2">
                  <c:v>0.17114046178758144</c:v>
                </c:pt>
                <c:pt idx="3">
                  <c:v>0.15431926854782635</c:v>
                </c:pt>
                <c:pt idx="4">
                  <c:v>0.14742287662294176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4-4B91-A286-2D482861A884}"/>
            </c:ext>
          </c:extLst>
        </c:ser>
        <c:ser>
          <c:idx val="1"/>
          <c:order val="2"/>
          <c:tx>
            <c:strRef>
              <c:f>ExportCharts!$G$64</c:f>
              <c:strCache>
                <c:ptCount val="1"/>
                <c:pt idx="0">
                  <c:v>Average of Lipids (%DM)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ExportCharts!$B$65:$B$69</c:f>
              <c:strCache>
                <c:ptCount val="5"/>
                <c:pt idx="0">
                  <c:v>Winter 2014</c:v>
                </c:pt>
                <c:pt idx="1">
                  <c:v>Spring 2014</c:v>
                </c:pt>
                <c:pt idx="2">
                  <c:v>Summer 2014/2015</c:v>
                </c:pt>
                <c:pt idx="3">
                  <c:v>Autumn 2015</c:v>
                </c:pt>
                <c:pt idx="4">
                  <c:v>Winter 2015</c:v>
                </c:pt>
              </c:strCache>
            </c:strRef>
          </c:cat>
          <c:val>
            <c:numRef>
              <c:f>ExportCharts!$G$65:$G$69</c:f>
              <c:numCache>
                <c:formatCode>0.0%</c:formatCode>
                <c:ptCount val="5"/>
                <c:pt idx="0">
                  <c:v>0.1368896008696773</c:v>
                </c:pt>
                <c:pt idx="1">
                  <c:v>0.10370955719606882</c:v>
                </c:pt>
                <c:pt idx="2">
                  <c:v>0.11076048676502445</c:v>
                </c:pt>
                <c:pt idx="3">
                  <c:v>0.12087798675195138</c:v>
                </c:pt>
                <c:pt idx="4">
                  <c:v>0.13955579330414372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14-4B91-A286-2D482861A884}"/>
            </c:ext>
          </c:extLst>
        </c:ser>
        <c:ser>
          <c:idx val="2"/>
          <c:order val="3"/>
          <c:tx>
            <c:strRef>
              <c:f>ExportCharts!$H$64</c:f>
              <c:strCache>
                <c:ptCount val="1"/>
                <c:pt idx="0">
                  <c:v>Average of Total Carbohydrates (%DM)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ExportCharts!$B$65:$B$69</c:f>
              <c:strCache>
                <c:ptCount val="5"/>
                <c:pt idx="0">
                  <c:v>Winter 2014</c:v>
                </c:pt>
                <c:pt idx="1">
                  <c:v>Spring 2014</c:v>
                </c:pt>
                <c:pt idx="2">
                  <c:v>Summer 2014/2015</c:v>
                </c:pt>
                <c:pt idx="3">
                  <c:v>Autumn 2015</c:v>
                </c:pt>
                <c:pt idx="4">
                  <c:v>Winter 2015</c:v>
                </c:pt>
              </c:strCache>
            </c:strRef>
          </c:cat>
          <c:val>
            <c:numRef>
              <c:f>ExportCharts!$H$65:$H$69</c:f>
              <c:numCache>
                <c:formatCode>0.0%</c:formatCode>
                <c:ptCount val="5"/>
                <c:pt idx="0">
                  <c:v>0.15063938148016268</c:v>
                </c:pt>
                <c:pt idx="1">
                  <c:v>0.17411408327651653</c:v>
                </c:pt>
                <c:pt idx="2">
                  <c:v>0.20349734547906814</c:v>
                </c:pt>
                <c:pt idx="3">
                  <c:v>0.15663748470054245</c:v>
                </c:pt>
                <c:pt idx="4">
                  <c:v>0.14810591428120728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14-4B91-A286-2D482861A884}"/>
            </c:ext>
          </c:extLst>
        </c:ser>
        <c:ser>
          <c:idx val="3"/>
          <c:order val="4"/>
          <c:tx>
            <c:strRef>
              <c:f>ExportCharts!$I$64</c:f>
              <c:strCache>
                <c:ptCount val="1"/>
                <c:pt idx="0">
                  <c:v>Average of Crude Fibre (%DM)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ExportCharts!$B$65:$B$69</c:f>
              <c:strCache>
                <c:ptCount val="5"/>
                <c:pt idx="0">
                  <c:v>Winter 2014</c:v>
                </c:pt>
                <c:pt idx="1">
                  <c:v>Spring 2014</c:v>
                </c:pt>
                <c:pt idx="2">
                  <c:v>Summer 2014/2015</c:v>
                </c:pt>
                <c:pt idx="3">
                  <c:v>Autumn 2015</c:v>
                </c:pt>
                <c:pt idx="4">
                  <c:v>Winter 2015</c:v>
                </c:pt>
              </c:strCache>
            </c:strRef>
          </c:cat>
          <c:val>
            <c:numRef>
              <c:f>ExportCharts!$I$65:$I$69</c:f>
              <c:numCache>
                <c:formatCode>0.0%</c:formatCode>
                <c:ptCount val="5"/>
                <c:pt idx="0">
                  <c:v>6.2651246148002798E-2</c:v>
                </c:pt>
                <c:pt idx="1">
                  <c:v>5.2873596217820291E-2</c:v>
                </c:pt>
                <c:pt idx="2">
                  <c:v>6.2228759624797299E-2</c:v>
                </c:pt>
                <c:pt idx="3">
                  <c:v>4.3399491014423752E-2</c:v>
                </c:pt>
                <c:pt idx="4">
                  <c:v>6.782725467792676E-2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14-4B91-A286-2D482861A884}"/>
            </c:ext>
          </c:extLst>
        </c:ser>
        <c:ser>
          <c:idx val="4"/>
          <c:order val="5"/>
          <c:tx>
            <c:strRef>
              <c:f>ExportCharts!$J$64</c:f>
              <c:strCache>
                <c:ptCount val="1"/>
                <c:pt idx="0">
                  <c:v>Average of Ash
(%DM)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ExportCharts!$B$65:$B$69</c:f>
              <c:strCache>
                <c:ptCount val="5"/>
                <c:pt idx="0">
                  <c:v>Winter 2014</c:v>
                </c:pt>
                <c:pt idx="1">
                  <c:v>Spring 2014</c:v>
                </c:pt>
                <c:pt idx="2">
                  <c:v>Summer 2014/2015</c:v>
                </c:pt>
                <c:pt idx="3">
                  <c:v>Autumn 2015</c:v>
                </c:pt>
                <c:pt idx="4">
                  <c:v>Winter 2015</c:v>
                </c:pt>
              </c:strCache>
            </c:strRef>
          </c:cat>
          <c:val>
            <c:numRef>
              <c:f>ExportCharts!$J$65:$J$69</c:f>
              <c:numCache>
                <c:formatCode>0.00%</c:formatCode>
                <c:ptCount val="5"/>
                <c:pt idx="0">
                  <c:v>0.14674055527173066</c:v>
                </c:pt>
                <c:pt idx="1">
                  <c:v>0.18184896132517642</c:v>
                </c:pt>
                <c:pt idx="2">
                  <c:v>0.14289997851974015</c:v>
                </c:pt>
                <c:pt idx="3">
                  <c:v>0.17676886818619425</c:v>
                </c:pt>
                <c:pt idx="4">
                  <c:v>0.15492335473753155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14-4B91-A286-2D482861A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81231519"/>
        <c:axId val="1867333887"/>
      </c:barChart>
      <c:lineChart>
        <c:grouping val="standard"/>
        <c:varyColors val="0"/>
        <c:ser>
          <c:idx val="5"/>
          <c:order val="0"/>
          <c:tx>
            <c:strRef>
              <c:f>ExportCharts!$E$64</c:f>
              <c:strCache>
                <c:ptCount val="1"/>
                <c:pt idx="0">
                  <c:v>Moisture Content (w/w%)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ExportCharts!$B$65:$B$69</c:f>
              <c:strCache>
                <c:ptCount val="5"/>
                <c:pt idx="0">
                  <c:v>Winter 2014</c:v>
                </c:pt>
                <c:pt idx="1">
                  <c:v>Spring 2014</c:v>
                </c:pt>
                <c:pt idx="2">
                  <c:v>Summer 2014/2015</c:v>
                </c:pt>
                <c:pt idx="3">
                  <c:v>Autumn 2015</c:v>
                </c:pt>
                <c:pt idx="4">
                  <c:v>Winter 2015</c:v>
                </c:pt>
              </c:strCache>
            </c:strRef>
          </c:cat>
          <c:val>
            <c:numRef>
              <c:f>ExportCharts!$E$65:$E$69</c:f>
              <c:numCache>
                <c:formatCode>0.0%</c:formatCode>
                <c:ptCount val="5"/>
                <c:pt idx="0">
                  <c:v>0.64067388346709597</c:v>
                </c:pt>
                <c:pt idx="1">
                  <c:v>0.69785149844947136</c:v>
                </c:pt>
                <c:pt idx="2">
                  <c:v>0.61345909387822806</c:v>
                </c:pt>
                <c:pt idx="3">
                  <c:v>0.63396399441827811</c:v>
                </c:pt>
                <c:pt idx="4">
                  <c:v>0.67435012201230382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1-4E00-8DF7-FE997C431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1231519"/>
        <c:axId val="1867333887"/>
      </c:lineChart>
      <c:catAx>
        <c:axId val="1781231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7333887"/>
        <c:crosses val="autoZero"/>
        <c:auto val="1"/>
        <c:lblAlgn val="ctr"/>
        <c:lblOffset val="100"/>
        <c:noMultiLvlLbl val="0"/>
      </c:catAx>
      <c:valAx>
        <c:axId val="1867333887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1231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[WGPM AllVariables Summary.xlsx]ByQuarter!PivotTable5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NZ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NZ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NZ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NZ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NZ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areaChart>
        <c:grouping val="stacked"/>
        <c:varyColors val="0"/>
        <c:ser>
          <c:idx val="0"/>
          <c:order val="0"/>
          <c:tx>
            <c:strRef>
              <c:f>ByQuarter!$B$33</c:f>
              <c:strCache>
                <c:ptCount val="1"/>
                <c:pt idx="0">
                  <c:v>Average of Crude Protein (%DM)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multiLvlStrRef>
              <c:f>ByQuarter!$A$34:$A$56</c:f>
              <c:multiLvlStrCache>
                <c:ptCount val="14"/>
                <c:lvl>
                  <c:pt idx="0">
                    <c:v>May</c:v>
                  </c:pt>
                  <c:pt idx="1">
                    <c:v>Jul</c:v>
                  </c:pt>
                  <c:pt idx="2">
                    <c:v>Aug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Dec</c:v>
                  </c:pt>
                  <c:pt idx="7">
                    <c:v>Jan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Apr</c:v>
                  </c:pt>
                  <c:pt idx="11">
                    <c:v>May</c:v>
                  </c:pt>
                  <c:pt idx="12">
                    <c:v>Jun</c:v>
                  </c:pt>
                  <c:pt idx="13">
                    <c:v>Jul</c:v>
                  </c:pt>
                </c:lvl>
                <c:lvl>
                  <c:pt idx="0">
                    <c:v>Qtr2</c:v>
                  </c:pt>
                  <c:pt idx="1">
                    <c:v>Qtr3</c:v>
                  </c:pt>
                  <c:pt idx="4">
                    <c:v>Qtr4</c:v>
                  </c:pt>
                  <c:pt idx="7">
                    <c:v>Qtr1</c:v>
                  </c:pt>
                  <c:pt idx="10">
                    <c:v>Qtr2</c:v>
                  </c:pt>
                  <c:pt idx="13">
                    <c:v>Qtr3</c:v>
                  </c:pt>
                </c:lvl>
                <c:lvl>
                  <c:pt idx="0">
                    <c:v>2014</c:v>
                  </c:pt>
                  <c:pt idx="7">
                    <c:v>2015</c:v>
                  </c:pt>
                </c:lvl>
              </c:multiLvlStrCache>
            </c:multiLvlStrRef>
          </c:cat>
          <c:val>
            <c:numRef>
              <c:f>ByQuarter!$B$34:$B$56</c:f>
              <c:numCache>
                <c:formatCode>0.0%</c:formatCode>
                <c:ptCount val="14"/>
                <c:pt idx="0">
                  <c:v>0.11817805220683415</c:v>
                </c:pt>
                <c:pt idx="1">
                  <c:v>0.12682111064592996</c:v>
                </c:pt>
                <c:pt idx="2">
                  <c:v>0.16508157302935919</c:v>
                </c:pt>
                <c:pt idx="3">
                  <c:v>0.15832801784078279</c:v>
                </c:pt>
                <c:pt idx="4">
                  <c:v>0.1965646525025368</c:v>
                </c:pt>
                <c:pt idx="5">
                  <c:v>0.1854562626944648</c:v>
                </c:pt>
                <c:pt idx="6">
                  <c:v>0.20322194033198887</c:v>
                </c:pt>
                <c:pt idx="7">
                  <c:v>0.17527925223112106</c:v>
                </c:pt>
                <c:pt idx="8">
                  <c:v>0.13554733788425272</c:v>
                </c:pt>
                <c:pt idx="9">
                  <c:v>0.12805001003046831</c:v>
                </c:pt>
                <c:pt idx="10">
                  <c:v>0.13410399916271368</c:v>
                </c:pt>
                <c:pt idx="11">
                  <c:v>0.14096951484680176</c:v>
                </c:pt>
                <c:pt idx="12">
                  <c:v>0.12714574796458086</c:v>
                </c:pt>
                <c:pt idx="13">
                  <c:v>0.15664907958772448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81-4966-AE1D-A5C6AFD41B91}"/>
            </c:ext>
          </c:extLst>
        </c:ser>
        <c:ser>
          <c:idx val="1"/>
          <c:order val="1"/>
          <c:tx>
            <c:strRef>
              <c:f>ByQuarter!$C$33</c:f>
              <c:strCache>
                <c:ptCount val="1"/>
                <c:pt idx="0">
                  <c:v>Average of Lipids (%DM)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multiLvlStrRef>
              <c:f>ByQuarter!$A$34:$A$56</c:f>
              <c:multiLvlStrCache>
                <c:ptCount val="14"/>
                <c:lvl>
                  <c:pt idx="0">
                    <c:v>May</c:v>
                  </c:pt>
                  <c:pt idx="1">
                    <c:v>Jul</c:v>
                  </c:pt>
                  <c:pt idx="2">
                    <c:v>Aug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Dec</c:v>
                  </c:pt>
                  <c:pt idx="7">
                    <c:v>Jan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Apr</c:v>
                  </c:pt>
                  <c:pt idx="11">
                    <c:v>May</c:v>
                  </c:pt>
                  <c:pt idx="12">
                    <c:v>Jun</c:v>
                  </c:pt>
                  <c:pt idx="13">
                    <c:v>Jul</c:v>
                  </c:pt>
                </c:lvl>
                <c:lvl>
                  <c:pt idx="0">
                    <c:v>Qtr2</c:v>
                  </c:pt>
                  <c:pt idx="1">
                    <c:v>Qtr3</c:v>
                  </c:pt>
                  <c:pt idx="4">
                    <c:v>Qtr4</c:v>
                  </c:pt>
                  <c:pt idx="7">
                    <c:v>Qtr1</c:v>
                  </c:pt>
                  <c:pt idx="10">
                    <c:v>Qtr2</c:v>
                  </c:pt>
                  <c:pt idx="13">
                    <c:v>Qtr3</c:v>
                  </c:pt>
                </c:lvl>
                <c:lvl>
                  <c:pt idx="0">
                    <c:v>2014</c:v>
                  </c:pt>
                  <c:pt idx="7">
                    <c:v>2015</c:v>
                  </c:pt>
                </c:lvl>
              </c:multiLvlStrCache>
            </c:multiLvlStrRef>
          </c:cat>
          <c:val>
            <c:numRef>
              <c:f>ByQuarter!$C$34:$C$56</c:f>
              <c:numCache>
                <c:formatCode>0.0%</c:formatCode>
                <c:ptCount val="14"/>
                <c:pt idx="0">
                  <c:v>0.20337652912924389</c:v>
                </c:pt>
                <c:pt idx="1">
                  <c:v>0.16951841934713072</c:v>
                </c:pt>
                <c:pt idx="2">
                  <c:v>6.975769096518851E-2</c:v>
                </c:pt>
                <c:pt idx="3">
                  <c:v>0.12031153756742556</c:v>
                </c:pt>
                <c:pt idx="4">
                  <c:v>0.10726042185618398</c:v>
                </c:pt>
                <c:pt idx="5">
                  <c:v>0.11181968003033624</c:v>
                </c:pt>
                <c:pt idx="6">
                  <c:v>0.10204467853811629</c:v>
                </c:pt>
                <c:pt idx="7">
                  <c:v>0.1033914922688616</c:v>
                </c:pt>
                <c:pt idx="8">
                  <c:v>9.0359773784381744E-2</c:v>
                </c:pt>
                <c:pt idx="9">
                  <c:v>0.10438219061609649</c:v>
                </c:pt>
                <c:pt idx="10">
                  <c:v>9.6616642551577064E-2</c:v>
                </c:pt>
                <c:pt idx="11">
                  <c:v>0.13625538193445169</c:v>
                </c:pt>
                <c:pt idx="12">
                  <c:v>0.13363083526158076</c:v>
                </c:pt>
                <c:pt idx="13">
                  <c:v>0.1208404236570296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81-4966-AE1D-A5C6AFD41B91}"/>
            </c:ext>
          </c:extLst>
        </c:ser>
        <c:ser>
          <c:idx val="2"/>
          <c:order val="2"/>
          <c:tx>
            <c:strRef>
              <c:f>ByQuarter!$D$33</c:f>
              <c:strCache>
                <c:ptCount val="1"/>
                <c:pt idx="0">
                  <c:v>Average of Total Carbohydrates (%DM)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multiLvlStrRef>
              <c:f>ByQuarter!$A$34:$A$56</c:f>
              <c:multiLvlStrCache>
                <c:ptCount val="14"/>
                <c:lvl>
                  <c:pt idx="0">
                    <c:v>May</c:v>
                  </c:pt>
                  <c:pt idx="1">
                    <c:v>Jul</c:v>
                  </c:pt>
                  <c:pt idx="2">
                    <c:v>Aug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Dec</c:v>
                  </c:pt>
                  <c:pt idx="7">
                    <c:v>Jan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Apr</c:v>
                  </c:pt>
                  <c:pt idx="11">
                    <c:v>May</c:v>
                  </c:pt>
                  <c:pt idx="12">
                    <c:v>Jun</c:v>
                  </c:pt>
                  <c:pt idx="13">
                    <c:v>Jul</c:v>
                  </c:pt>
                </c:lvl>
                <c:lvl>
                  <c:pt idx="0">
                    <c:v>Qtr2</c:v>
                  </c:pt>
                  <c:pt idx="1">
                    <c:v>Qtr3</c:v>
                  </c:pt>
                  <c:pt idx="4">
                    <c:v>Qtr4</c:v>
                  </c:pt>
                  <c:pt idx="7">
                    <c:v>Qtr1</c:v>
                  </c:pt>
                  <c:pt idx="10">
                    <c:v>Qtr2</c:v>
                  </c:pt>
                  <c:pt idx="13">
                    <c:v>Qtr3</c:v>
                  </c:pt>
                </c:lvl>
                <c:lvl>
                  <c:pt idx="0">
                    <c:v>2014</c:v>
                  </c:pt>
                  <c:pt idx="7">
                    <c:v>2015</c:v>
                  </c:pt>
                </c:lvl>
              </c:multiLvlStrCache>
            </c:multiLvlStrRef>
          </c:cat>
          <c:val>
            <c:numRef>
              <c:f>ByQuarter!$D$34:$D$56</c:f>
              <c:numCache>
                <c:formatCode>0.0%</c:formatCode>
                <c:ptCount val="14"/>
                <c:pt idx="0">
                  <c:v>0.18200145570998699</c:v>
                </c:pt>
                <c:pt idx="1">
                  <c:v>0.20617159819083075</c:v>
                </c:pt>
                <c:pt idx="2">
                  <c:v>0.1298304224415685</c:v>
                </c:pt>
                <c:pt idx="3">
                  <c:v>0.16415294762767629</c:v>
                </c:pt>
                <c:pt idx="4">
                  <c:v>0.17832912638327031</c:v>
                </c:pt>
                <c:pt idx="5">
                  <c:v>0.20461110467123475</c:v>
                </c:pt>
                <c:pt idx="6">
                  <c:v>0.21903969799168235</c:v>
                </c:pt>
                <c:pt idx="7">
                  <c:v>0.22864623912851603</c:v>
                </c:pt>
                <c:pt idx="8">
                  <c:v>0.20246258265284445</c:v>
                </c:pt>
                <c:pt idx="9">
                  <c:v>0.21053165776913543</c:v>
                </c:pt>
                <c:pt idx="10">
                  <c:v>0.17409968761412445</c:v>
                </c:pt>
                <c:pt idx="11">
                  <c:v>0.19088161514141597</c:v>
                </c:pt>
                <c:pt idx="12">
                  <c:v>0.17848109908040496</c:v>
                </c:pt>
                <c:pt idx="13">
                  <c:v>0.17312215002973674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81-4966-AE1D-A5C6AFD41B91}"/>
            </c:ext>
          </c:extLst>
        </c:ser>
        <c:ser>
          <c:idx val="3"/>
          <c:order val="3"/>
          <c:tx>
            <c:strRef>
              <c:f>ByQuarter!$E$33</c:f>
              <c:strCache>
                <c:ptCount val="1"/>
                <c:pt idx="0">
                  <c:v>Average of Crude Fibre (%DM)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multiLvlStrRef>
              <c:f>ByQuarter!$A$34:$A$56</c:f>
              <c:multiLvlStrCache>
                <c:ptCount val="14"/>
                <c:lvl>
                  <c:pt idx="0">
                    <c:v>May</c:v>
                  </c:pt>
                  <c:pt idx="1">
                    <c:v>Jul</c:v>
                  </c:pt>
                  <c:pt idx="2">
                    <c:v>Aug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Dec</c:v>
                  </c:pt>
                  <c:pt idx="7">
                    <c:v>Jan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Apr</c:v>
                  </c:pt>
                  <c:pt idx="11">
                    <c:v>May</c:v>
                  </c:pt>
                  <c:pt idx="12">
                    <c:v>Jun</c:v>
                  </c:pt>
                  <c:pt idx="13">
                    <c:v>Jul</c:v>
                  </c:pt>
                </c:lvl>
                <c:lvl>
                  <c:pt idx="0">
                    <c:v>Qtr2</c:v>
                  </c:pt>
                  <c:pt idx="1">
                    <c:v>Qtr3</c:v>
                  </c:pt>
                  <c:pt idx="4">
                    <c:v>Qtr4</c:v>
                  </c:pt>
                  <c:pt idx="7">
                    <c:v>Qtr1</c:v>
                  </c:pt>
                  <c:pt idx="10">
                    <c:v>Qtr2</c:v>
                  </c:pt>
                  <c:pt idx="13">
                    <c:v>Qtr3</c:v>
                  </c:pt>
                </c:lvl>
                <c:lvl>
                  <c:pt idx="0">
                    <c:v>2014</c:v>
                  </c:pt>
                  <c:pt idx="7">
                    <c:v>2015</c:v>
                  </c:pt>
                </c:lvl>
              </c:multiLvlStrCache>
            </c:multiLvlStrRef>
          </c:cat>
          <c:val>
            <c:numRef>
              <c:f>ByQuarter!$E$34:$E$56</c:f>
              <c:numCache>
                <c:formatCode>0.0%</c:formatCode>
                <c:ptCount val="14"/>
                <c:pt idx="0">
                  <c:v>5.3489470325198997E-2</c:v>
                </c:pt>
                <c:pt idx="1">
                  <c:v>9.8727791588556199E-2</c:v>
                </c:pt>
                <c:pt idx="2">
                  <c:v>4.6402723349227903E-2</c:v>
                </c:pt>
                <c:pt idx="3">
                  <c:v>0.11786247604628342</c:v>
                </c:pt>
                <c:pt idx="4">
                  <c:v>6.3065502367194839E-2</c:v>
                </c:pt>
                <c:pt idx="5">
                  <c:v>6.7069686304248324E-2</c:v>
                </c:pt>
                <c:pt idx="6">
                  <c:v>8.2706237569406468E-2</c:v>
                </c:pt>
                <c:pt idx="7">
                  <c:v>7.6462135588421007E-2</c:v>
                </c:pt>
                <c:pt idx="8">
                  <c:v>7.0872721530965258E-2</c:v>
                </c:pt>
                <c:pt idx="9">
                  <c:v>7.4275317457589682E-2</c:v>
                </c:pt>
                <c:pt idx="10">
                  <c:v>4.0883159401774942E-2</c:v>
                </c:pt>
                <c:pt idx="11">
                  <c:v>5.3811726927741811E-2</c:v>
                </c:pt>
                <c:pt idx="12">
                  <c:v>6.1291246133371231E-2</c:v>
                </c:pt>
                <c:pt idx="13">
                  <c:v>6.1890804350739854E-2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81-4966-AE1D-A5C6AFD41B91}"/>
            </c:ext>
          </c:extLst>
        </c:ser>
        <c:ser>
          <c:idx val="4"/>
          <c:order val="4"/>
          <c:tx>
            <c:strRef>
              <c:f>ByQuarter!$F$33</c:f>
              <c:strCache>
                <c:ptCount val="1"/>
                <c:pt idx="0">
                  <c:v>Average of Ash
(%DM)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multiLvlStrRef>
              <c:f>ByQuarter!$A$34:$A$56</c:f>
              <c:multiLvlStrCache>
                <c:ptCount val="14"/>
                <c:lvl>
                  <c:pt idx="0">
                    <c:v>May</c:v>
                  </c:pt>
                  <c:pt idx="1">
                    <c:v>Jul</c:v>
                  </c:pt>
                  <c:pt idx="2">
                    <c:v>Aug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Dec</c:v>
                  </c:pt>
                  <c:pt idx="7">
                    <c:v>Jan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Apr</c:v>
                  </c:pt>
                  <c:pt idx="11">
                    <c:v>May</c:v>
                  </c:pt>
                  <c:pt idx="12">
                    <c:v>Jun</c:v>
                  </c:pt>
                  <c:pt idx="13">
                    <c:v>Jul</c:v>
                  </c:pt>
                </c:lvl>
                <c:lvl>
                  <c:pt idx="0">
                    <c:v>Qtr2</c:v>
                  </c:pt>
                  <c:pt idx="1">
                    <c:v>Qtr3</c:v>
                  </c:pt>
                  <c:pt idx="4">
                    <c:v>Qtr4</c:v>
                  </c:pt>
                  <c:pt idx="7">
                    <c:v>Qtr1</c:v>
                  </c:pt>
                  <c:pt idx="10">
                    <c:v>Qtr2</c:v>
                  </c:pt>
                  <c:pt idx="13">
                    <c:v>Qtr3</c:v>
                  </c:pt>
                </c:lvl>
                <c:lvl>
                  <c:pt idx="0">
                    <c:v>2014</c:v>
                  </c:pt>
                  <c:pt idx="7">
                    <c:v>2015</c:v>
                  </c:pt>
                </c:lvl>
              </c:multiLvlStrCache>
            </c:multiLvlStrRef>
          </c:cat>
          <c:val>
            <c:numRef>
              <c:f>ByQuarter!$F$34:$F$56</c:f>
              <c:numCache>
                <c:formatCode>0.00%</c:formatCode>
                <c:ptCount val="14"/>
                <c:pt idx="0">
                  <c:v>0.12381137952866034</c:v>
                </c:pt>
                <c:pt idx="1">
                  <c:v>0.12092252503978215</c:v>
                </c:pt>
                <c:pt idx="2">
                  <c:v>0.17520676402735175</c:v>
                </c:pt>
                <c:pt idx="3">
                  <c:v>0.22274595674407749</c:v>
                </c:pt>
                <c:pt idx="4">
                  <c:v>0.15032348623698766</c:v>
                </c:pt>
                <c:pt idx="5">
                  <c:v>0.14847559234367455</c:v>
                </c:pt>
                <c:pt idx="6">
                  <c:v>0.11934358043564695</c:v>
                </c:pt>
                <c:pt idx="7">
                  <c:v>0.12833801807779793</c:v>
                </c:pt>
                <c:pt idx="8">
                  <c:v>0.13565698394462136</c:v>
                </c:pt>
                <c:pt idx="9">
                  <c:v>0.11726648370874648</c:v>
                </c:pt>
                <c:pt idx="10">
                  <c:v>0.170274845109991</c:v>
                </c:pt>
                <c:pt idx="11">
                  <c:v>0.12449369892863582</c:v>
                </c:pt>
                <c:pt idx="12">
                  <c:v>0.1513831894434953</c:v>
                </c:pt>
                <c:pt idx="13">
                  <c:v>0.12564049100543065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481839"/>
        <c:axId val="578698479"/>
      </c:areaChart>
      <c:catAx>
        <c:axId val="333481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NZ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698479"/>
        <c:crosses val="autoZero"/>
        <c:auto val="1"/>
        <c:lblAlgn val="ctr"/>
        <c:lblOffset val="100"/>
        <c:noMultiLvlLbl val="0"/>
      </c:catAx>
      <c:valAx>
        <c:axId val="578698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NZ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48183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NZ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NZ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[WGPM AllVariables Summary.xlsx]ByQuarter!PivotTable4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ByQuarter!$B$61</c:f>
              <c:strCache>
                <c:ptCount val="1"/>
                <c:pt idx="0">
                  <c:v>Average of Moisture Content (w/w%)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ByQuarter!$A$62:$A$84</c:f>
              <c:multiLvlStrCache>
                <c:ptCount val="14"/>
                <c:lvl>
                  <c:pt idx="0">
                    <c:v>May</c:v>
                  </c:pt>
                  <c:pt idx="1">
                    <c:v>Jul</c:v>
                  </c:pt>
                  <c:pt idx="2">
                    <c:v>Aug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Dec</c:v>
                  </c:pt>
                  <c:pt idx="7">
                    <c:v>Jan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Apr</c:v>
                  </c:pt>
                  <c:pt idx="11">
                    <c:v>May</c:v>
                  </c:pt>
                  <c:pt idx="12">
                    <c:v>Jun</c:v>
                  </c:pt>
                  <c:pt idx="13">
                    <c:v>Jul</c:v>
                  </c:pt>
                </c:lvl>
                <c:lvl>
                  <c:pt idx="0">
                    <c:v>Qtr2</c:v>
                  </c:pt>
                  <c:pt idx="1">
                    <c:v>Qtr3</c:v>
                  </c:pt>
                  <c:pt idx="4">
                    <c:v>Qtr4</c:v>
                  </c:pt>
                  <c:pt idx="7">
                    <c:v>Qtr1</c:v>
                  </c:pt>
                  <c:pt idx="10">
                    <c:v>Qtr2</c:v>
                  </c:pt>
                  <c:pt idx="13">
                    <c:v>Qtr3</c:v>
                  </c:pt>
                </c:lvl>
                <c:lvl>
                  <c:pt idx="0">
                    <c:v>2014</c:v>
                  </c:pt>
                  <c:pt idx="7">
                    <c:v>2015</c:v>
                  </c:pt>
                </c:lvl>
              </c:multiLvlStrCache>
            </c:multiLvlStrRef>
          </c:cat>
          <c:val>
            <c:numRef>
              <c:f>ByQuarter!$B$62:$B$84</c:f>
              <c:numCache>
                <c:formatCode>0.0%</c:formatCode>
                <c:ptCount val="14"/>
                <c:pt idx="0">
                  <c:v>0.72289759354255068</c:v>
                </c:pt>
                <c:pt idx="1">
                  <c:v>0.79325329254344423</c:v>
                </c:pt>
                <c:pt idx="2">
                  <c:v>0.70775569969310093</c:v>
                </c:pt>
                <c:pt idx="3">
                  <c:v>0.76374842395897269</c:v>
                </c:pt>
                <c:pt idx="4">
                  <c:v>0.78764147990807565</c:v>
                </c:pt>
                <c:pt idx="5">
                  <c:v>0.78851417601041029</c:v>
                </c:pt>
                <c:pt idx="6">
                  <c:v>0.62543687472939424</c:v>
                </c:pt>
                <c:pt idx="7">
                  <c:v>0.74563143850584568</c:v>
                </c:pt>
                <c:pt idx="8">
                  <c:v>0.64729268180498556</c:v>
                </c:pt>
                <c:pt idx="9">
                  <c:v>0.69149881995325024</c:v>
                </c:pt>
                <c:pt idx="10">
                  <c:v>0.76881140835049433</c:v>
                </c:pt>
                <c:pt idx="11">
                  <c:v>0.75309443124155273</c:v>
                </c:pt>
                <c:pt idx="12">
                  <c:v>0.75938690947553944</c:v>
                </c:pt>
                <c:pt idx="13">
                  <c:v>0.76055711763447542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3-4410-BAB5-3C113DAAF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005759"/>
        <c:axId val="415745711"/>
      </c:lineChart>
      <c:lineChart>
        <c:grouping val="standard"/>
        <c:varyColors val="0"/>
        <c:ser>
          <c:idx val="1"/>
          <c:order val="1"/>
          <c:tx>
            <c:strRef>
              <c:f>ByQuarter!$C$61</c:f>
              <c:strCache>
                <c:ptCount val="1"/>
                <c:pt idx="0">
                  <c:v>Average of C:N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ByQuarter!$A$62:$A$84</c:f>
              <c:multiLvlStrCache>
                <c:ptCount val="14"/>
                <c:lvl>
                  <c:pt idx="0">
                    <c:v>May</c:v>
                  </c:pt>
                  <c:pt idx="1">
                    <c:v>Jul</c:v>
                  </c:pt>
                  <c:pt idx="2">
                    <c:v>Aug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Dec</c:v>
                  </c:pt>
                  <c:pt idx="7">
                    <c:v>Jan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Apr</c:v>
                  </c:pt>
                  <c:pt idx="11">
                    <c:v>May</c:v>
                  </c:pt>
                  <c:pt idx="12">
                    <c:v>Jun</c:v>
                  </c:pt>
                  <c:pt idx="13">
                    <c:v>Jul</c:v>
                  </c:pt>
                </c:lvl>
                <c:lvl>
                  <c:pt idx="0">
                    <c:v>Qtr2</c:v>
                  </c:pt>
                  <c:pt idx="1">
                    <c:v>Qtr3</c:v>
                  </c:pt>
                  <c:pt idx="4">
                    <c:v>Qtr4</c:v>
                  </c:pt>
                  <c:pt idx="7">
                    <c:v>Qtr1</c:v>
                  </c:pt>
                  <c:pt idx="10">
                    <c:v>Qtr2</c:v>
                  </c:pt>
                  <c:pt idx="13">
                    <c:v>Qtr3</c:v>
                  </c:pt>
                </c:lvl>
                <c:lvl>
                  <c:pt idx="0">
                    <c:v>2014</c:v>
                  </c:pt>
                  <c:pt idx="7">
                    <c:v>2015</c:v>
                  </c:pt>
                </c:lvl>
              </c:multiLvlStrCache>
            </c:multiLvlStrRef>
          </c:cat>
          <c:val>
            <c:numRef>
              <c:f>ByQuarter!$C$62:$C$84</c:f>
              <c:numCache>
                <c:formatCode>0.0</c:formatCode>
                <c:ptCount val="14"/>
                <c:pt idx="0">
                  <c:v>25.492632264793301</c:v>
                </c:pt>
                <c:pt idx="1">
                  <c:v>21.870764495990539</c:v>
                </c:pt>
                <c:pt idx="2">
                  <c:v>16.798504307889488</c:v>
                </c:pt>
                <c:pt idx="3">
                  <c:v>14.820348647216264</c:v>
                </c:pt>
                <c:pt idx="4">
                  <c:v>15.348041539001807</c:v>
                </c:pt>
                <c:pt idx="5">
                  <c:v>14.302437250997444</c:v>
                </c:pt>
                <c:pt idx="6">
                  <c:v>13.418166299888817</c:v>
                </c:pt>
                <c:pt idx="7">
                  <c:v>15.399852679286205</c:v>
                </c:pt>
                <c:pt idx="8">
                  <c:v>18.677990958785742</c:v>
                </c:pt>
                <c:pt idx="9">
                  <c:v>21.259641509240762</c:v>
                </c:pt>
                <c:pt idx="10">
                  <c:v>19.647219453667859</c:v>
                </c:pt>
                <c:pt idx="11">
                  <c:v>21.124156982894434</c:v>
                </c:pt>
                <c:pt idx="12">
                  <c:v>22.777204111348254</c:v>
                </c:pt>
                <c:pt idx="13">
                  <c:v>18.873101457419143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E3-4410-BAB5-3C113DAAF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140079"/>
        <c:axId val="589289263"/>
      </c:lineChart>
      <c:catAx>
        <c:axId val="648005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5745711"/>
        <c:crosses val="autoZero"/>
        <c:auto val="1"/>
        <c:lblAlgn val="ctr"/>
        <c:lblOffset val="100"/>
        <c:noMultiLvlLbl val="0"/>
      </c:catAx>
      <c:valAx>
        <c:axId val="415745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005759"/>
        <c:crosses val="autoZero"/>
        <c:crossBetween val="between"/>
      </c:valAx>
      <c:valAx>
        <c:axId val="589289263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140079"/>
        <c:crosses val="max"/>
        <c:crossBetween val="between"/>
      </c:valAx>
      <c:catAx>
        <c:axId val="4981400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92892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1"/>
          <c:tx>
            <c:strRef>
              <c:f>ExportCharts!$F$64</c:f>
              <c:strCache>
                <c:ptCount val="1"/>
                <c:pt idx="0">
                  <c:v>Average of Crude Protein (%DM)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ExportCharts!$B$70:$B$74</c:f>
              <c:strCache>
                <c:ptCount val="5"/>
                <c:pt idx="0">
                  <c:v>Winter 2014</c:v>
                </c:pt>
                <c:pt idx="1">
                  <c:v>Spring 2014</c:v>
                </c:pt>
                <c:pt idx="2">
                  <c:v>Summer 2014/2015</c:v>
                </c:pt>
                <c:pt idx="3">
                  <c:v>Autumn 2015</c:v>
                </c:pt>
                <c:pt idx="4">
                  <c:v>Winter 2015</c:v>
                </c:pt>
              </c:strCache>
            </c:strRef>
          </c:cat>
          <c:val>
            <c:numRef>
              <c:f>ExportCharts!$F$70:$F$74</c:f>
              <c:numCache>
                <c:formatCode>0.0%</c:formatCode>
                <c:ptCount val="5"/>
                <c:pt idx="0">
                  <c:v>0.16882711483372581</c:v>
                </c:pt>
                <c:pt idx="1">
                  <c:v>0.18348449675573242</c:v>
                </c:pt>
                <c:pt idx="2">
                  <c:v>0.16593461077321658</c:v>
                </c:pt>
                <c:pt idx="3">
                  <c:v>0.11442974747882949</c:v>
                </c:pt>
                <c:pt idx="4">
                  <c:v>0.1340654001881679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2A-445A-86D3-E805D1BB5BEB}"/>
            </c:ext>
          </c:extLst>
        </c:ser>
        <c:ser>
          <c:idx val="1"/>
          <c:order val="2"/>
          <c:tx>
            <c:strRef>
              <c:f>ExportCharts!$G$64</c:f>
              <c:strCache>
                <c:ptCount val="1"/>
                <c:pt idx="0">
                  <c:v>Average of Lipids (%DM)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ExportCharts!$B$70:$B$74</c:f>
              <c:strCache>
                <c:ptCount val="5"/>
                <c:pt idx="0">
                  <c:v>Winter 2014</c:v>
                </c:pt>
                <c:pt idx="1">
                  <c:v>Spring 2014</c:v>
                </c:pt>
                <c:pt idx="2">
                  <c:v>Summer 2014/2015</c:v>
                </c:pt>
                <c:pt idx="3">
                  <c:v>Autumn 2015</c:v>
                </c:pt>
                <c:pt idx="4">
                  <c:v>Winter 2015</c:v>
                </c:pt>
              </c:strCache>
            </c:strRef>
          </c:cat>
          <c:val>
            <c:numRef>
              <c:f>ExportCharts!$G$70:$G$74</c:f>
              <c:numCache>
                <c:formatCode>0.0%</c:formatCode>
                <c:ptCount val="5"/>
                <c:pt idx="0">
                  <c:v>8.5816517528972222E-2</c:v>
                </c:pt>
                <c:pt idx="1">
                  <c:v>0.1153988752656101</c:v>
                </c:pt>
                <c:pt idx="2">
                  <c:v>8.3087653245985674E-2</c:v>
                </c:pt>
                <c:pt idx="3">
                  <c:v>0.10773481225368188</c:v>
                </c:pt>
                <c:pt idx="4">
                  <c:v>0.12043199860057249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2A-445A-86D3-E805D1BB5BEB}"/>
            </c:ext>
          </c:extLst>
        </c:ser>
        <c:ser>
          <c:idx val="2"/>
          <c:order val="3"/>
          <c:tx>
            <c:strRef>
              <c:f>ExportCharts!$H$64</c:f>
              <c:strCache>
                <c:ptCount val="1"/>
                <c:pt idx="0">
                  <c:v>Average of Total Carbohydrates (%DM)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ExportCharts!$B$70:$B$74</c:f>
              <c:strCache>
                <c:ptCount val="5"/>
                <c:pt idx="0">
                  <c:v>Winter 2014</c:v>
                </c:pt>
                <c:pt idx="1">
                  <c:v>Spring 2014</c:v>
                </c:pt>
                <c:pt idx="2">
                  <c:v>Summer 2014/2015</c:v>
                </c:pt>
                <c:pt idx="3">
                  <c:v>Autumn 2015</c:v>
                </c:pt>
                <c:pt idx="4">
                  <c:v>Winter 2015</c:v>
                </c:pt>
              </c:strCache>
            </c:strRef>
          </c:cat>
          <c:val>
            <c:numRef>
              <c:f>ExportCharts!$H$70:$H$74</c:f>
              <c:numCache>
                <c:formatCode>0.0%</c:formatCode>
                <c:ptCount val="5"/>
                <c:pt idx="0">
                  <c:v>0.15991558056914917</c:v>
                </c:pt>
                <c:pt idx="1">
                  <c:v>0.18955475134655705</c:v>
                </c:pt>
                <c:pt idx="2">
                  <c:v>0.23211406164521603</c:v>
                </c:pt>
                <c:pt idx="3">
                  <c:v>0.22149441476630122</c:v>
                </c:pt>
                <c:pt idx="4">
                  <c:v>0.19724327589180202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2A-445A-86D3-E805D1BB5BEB}"/>
            </c:ext>
          </c:extLst>
        </c:ser>
        <c:ser>
          <c:idx val="3"/>
          <c:order val="4"/>
          <c:tx>
            <c:strRef>
              <c:f>ExportCharts!$I$64</c:f>
              <c:strCache>
                <c:ptCount val="1"/>
                <c:pt idx="0">
                  <c:v>Average of Crude Fibre (%DM)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ExportCharts!$B$70:$B$74</c:f>
              <c:strCache>
                <c:ptCount val="5"/>
                <c:pt idx="0">
                  <c:v>Winter 2014</c:v>
                </c:pt>
                <c:pt idx="1">
                  <c:v>Spring 2014</c:v>
                </c:pt>
                <c:pt idx="2">
                  <c:v>Summer 2014/2015</c:v>
                </c:pt>
                <c:pt idx="3">
                  <c:v>Autumn 2015</c:v>
                </c:pt>
                <c:pt idx="4">
                  <c:v>Winter 2015</c:v>
                </c:pt>
              </c:strCache>
            </c:strRef>
          </c:cat>
          <c:val>
            <c:numRef>
              <c:f>ExportCharts!$I$70:$I$74</c:f>
              <c:numCache>
                <c:formatCode>0.0%</c:formatCode>
                <c:ptCount val="5"/>
                <c:pt idx="0">
                  <c:v>0.10610651821124155</c:v>
                </c:pt>
                <c:pt idx="1">
                  <c:v>9.5147918715780114E-2</c:v>
                </c:pt>
                <c:pt idx="2">
                  <c:v>0.11075156126358422</c:v>
                </c:pt>
                <c:pt idx="3">
                  <c:v>7.9660916674753487E-2</c:v>
                </c:pt>
                <c:pt idx="4">
                  <c:v>7.231406282960047E-2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2A-445A-86D3-E805D1BB5BEB}"/>
            </c:ext>
          </c:extLst>
        </c:ser>
        <c:ser>
          <c:idx val="4"/>
          <c:order val="5"/>
          <c:tx>
            <c:strRef>
              <c:f>ExportCharts!$J$64</c:f>
              <c:strCache>
                <c:ptCount val="1"/>
                <c:pt idx="0">
                  <c:v>Average of Ash
(%DM)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ExportCharts!$B$70:$B$74</c:f>
              <c:strCache>
                <c:ptCount val="5"/>
                <c:pt idx="0">
                  <c:v>Winter 2014</c:v>
                </c:pt>
                <c:pt idx="1">
                  <c:v>Spring 2014</c:v>
                </c:pt>
                <c:pt idx="2">
                  <c:v>Summer 2014/2015</c:v>
                </c:pt>
                <c:pt idx="3">
                  <c:v>Autumn 2015</c:v>
                </c:pt>
                <c:pt idx="4">
                  <c:v>Winter 2015</c:v>
                </c:pt>
              </c:strCache>
            </c:strRef>
          </c:cat>
          <c:val>
            <c:numRef>
              <c:f>ExportCharts!$J$70:$J$74</c:f>
              <c:numCache>
                <c:formatCode>0.00%</c:formatCode>
                <c:ptCount val="5"/>
                <c:pt idx="0">
                  <c:v>0.16843970346651715</c:v>
                </c:pt>
                <c:pt idx="1">
                  <c:v>0.15372520984630356</c:v>
                </c:pt>
                <c:pt idx="2">
                  <c:v>0.11132217565563535</c:v>
                </c:pt>
                <c:pt idx="3">
                  <c:v>0.10918511000836013</c:v>
                </c:pt>
                <c:pt idx="4">
                  <c:v>0.13046685820628037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2A-445A-86D3-E805D1BB5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81231519"/>
        <c:axId val="1867333887"/>
      </c:barChart>
      <c:lineChart>
        <c:grouping val="standard"/>
        <c:varyColors val="0"/>
        <c:ser>
          <c:idx val="5"/>
          <c:order val="0"/>
          <c:tx>
            <c:strRef>
              <c:f>ExportCharts!$E$64</c:f>
              <c:strCache>
                <c:ptCount val="1"/>
                <c:pt idx="0">
                  <c:v>Moisture Content (w/w%)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ExportCharts!$B$70:$B$74</c:f>
              <c:strCache>
                <c:ptCount val="5"/>
                <c:pt idx="0">
                  <c:v>Winter 2014</c:v>
                </c:pt>
                <c:pt idx="1">
                  <c:v>Spring 2014</c:v>
                </c:pt>
                <c:pt idx="2">
                  <c:v>Summer 2014/2015</c:v>
                </c:pt>
                <c:pt idx="3">
                  <c:v>Autumn 2015</c:v>
                </c:pt>
                <c:pt idx="4">
                  <c:v>Winter 2015</c:v>
                </c:pt>
              </c:strCache>
            </c:strRef>
          </c:cat>
          <c:val>
            <c:numRef>
              <c:f>ExportCharts!$E$70:$E$74</c:f>
              <c:numCache>
                <c:formatCode>0.0%</c:formatCode>
                <c:ptCount val="5"/>
                <c:pt idx="0">
                  <c:v>0.83183591115266831</c:v>
                </c:pt>
                <c:pt idx="1">
                  <c:v>0.83997346361527836</c:v>
                </c:pt>
                <c:pt idx="2">
                  <c:v>0.753450508432428</c:v>
                </c:pt>
                <c:pt idx="3">
                  <c:v>0.81197123801282878</c:v>
                </c:pt>
                <c:pt idx="4">
                  <c:v>0.82404215619216814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2A-445A-86D3-E805D1BB5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1231519"/>
        <c:axId val="1867333887"/>
      </c:lineChart>
      <c:catAx>
        <c:axId val="1781231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7333887"/>
        <c:crosses val="autoZero"/>
        <c:auto val="1"/>
        <c:lblAlgn val="ctr"/>
        <c:lblOffset val="100"/>
        <c:noMultiLvlLbl val="0"/>
      </c:catAx>
      <c:valAx>
        <c:axId val="1867333887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1231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[WGPM AllVariables Summary.xlsx]BySeason!PivotTable1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areaChart>
        <c:grouping val="stacked"/>
        <c:varyColors val="0"/>
        <c:ser>
          <c:idx val="0"/>
          <c:order val="0"/>
          <c:tx>
            <c:strRef>
              <c:f>BySeason!$B$31</c:f>
              <c:strCache>
                <c:ptCount val="1"/>
                <c:pt idx="0">
                  <c:v>Average of Crude Protein (%DM)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multiLvlStrRef>
              <c:f>BySeason!$A$32:$A$52</c:f>
              <c:multiLvlStrCache>
                <c:ptCount val="14"/>
                <c:lvl>
                  <c:pt idx="0">
                    <c:v>May</c:v>
                  </c:pt>
                  <c:pt idx="1">
                    <c:v>Jul</c:v>
                  </c:pt>
                  <c:pt idx="2">
                    <c:v>Aug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Jan</c:v>
                  </c:pt>
                  <c:pt idx="7">
                    <c:v>Feb</c:v>
                  </c:pt>
                  <c:pt idx="8">
                    <c:v>Dec</c:v>
                  </c:pt>
                  <c:pt idx="9">
                    <c:v>Mar</c:v>
                  </c:pt>
                  <c:pt idx="10">
                    <c:v>Apr</c:v>
                  </c:pt>
                  <c:pt idx="11">
                    <c:v>May</c:v>
                  </c:pt>
                  <c:pt idx="12">
                    <c:v>Jun</c:v>
                  </c:pt>
                  <c:pt idx="13">
                    <c:v>Jul</c:v>
                  </c:pt>
                </c:lvl>
                <c:lvl>
                  <c:pt idx="0">
                    <c:v>Autumn 2014</c:v>
                  </c:pt>
                  <c:pt idx="1">
                    <c:v>Winter 2014</c:v>
                  </c:pt>
                  <c:pt idx="3">
                    <c:v>Spring 2014</c:v>
                  </c:pt>
                  <c:pt idx="6">
                    <c:v>Summer 2014/2015</c:v>
                  </c:pt>
                  <c:pt idx="9">
                    <c:v>Autumn 2015</c:v>
                  </c:pt>
                  <c:pt idx="12">
                    <c:v>Winter 2015</c:v>
                  </c:pt>
                </c:lvl>
              </c:multiLvlStrCache>
            </c:multiLvlStrRef>
          </c:cat>
          <c:val>
            <c:numRef>
              <c:f>BySeason!$B$32:$B$52</c:f>
              <c:numCache>
                <c:formatCode>0.0%</c:formatCode>
                <c:ptCount val="14"/>
                <c:pt idx="0">
                  <c:v>0.14132984230915704</c:v>
                </c:pt>
                <c:pt idx="1">
                  <c:v>0.13496027886867523</c:v>
                </c:pt>
                <c:pt idx="2">
                  <c:v>0.13626344501972198</c:v>
                </c:pt>
                <c:pt idx="3">
                  <c:v>0.16422471900780997</c:v>
                </c:pt>
                <c:pt idx="4">
                  <c:v>0.19974692160884541</c:v>
                </c:pt>
                <c:pt idx="5">
                  <c:v>0.19122254351774851</c:v>
                </c:pt>
                <c:pt idx="6">
                  <c:v>0.19023463129997253</c:v>
                </c:pt>
                <c:pt idx="7">
                  <c:v>0.13246603227323955</c:v>
                </c:pt>
                <c:pt idx="8">
                  <c:v>0.21324029813210169</c:v>
                </c:pt>
                <c:pt idx="9">
                  <c:v>0.14100390672683716</c:v>
                </c:pt>
                <c:pt idx="10">
                  <c:v>0.15883689994613329</c:v>
                </c:pt>
                <c:pt idx="11">
                  <c:v>0.16311699897050858</c:v>
                </c:pt>
                <c:pt idx="12">
                  <c:v>0.14241428797443709</c:v>
                </c:pt>
                <c:pt idx="13">
                  <c:v>0.15744005391995111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53-4D0F-9016-B2C0A8BC2190}"/>
            </c:ext>
          </c:extLst>
        </c:ser>
        <c:ser>
          <c:idx val="1"/>
          <c:order val="1"/>
          <c:tx>
            <c:strRef>
              <c:f>BySeason!$C$31</c:f>
              <c:strCache>
                <c:ptCount val="1"/>
                <c:pt idx="0">
                  <c:v>Average of Lipids (%DM)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multiLvlStrRef>
              <c:f>BySeason!$A$32:$A$52</c:f>
              <c:multiLvlStrCache>
                <c:ptCount val="14"/>
                <c:lvl>
                  <c:pt idx="0">
                    <c:v>May</c:v>
                  </c:pt>
                  <c:pt idx="1">
                    <c:v>Jul</c:v>
                  </c:pt>
                  <c:pt idx="2">
                    <c:v>Aug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Jan</c:v>
                  </c:pt>
                  <c:pt idx="7">
                    <c:v>Feb</c:v>
                  </c:pt>
                  <c:pt idx="8">
                    <c:v>Dec</c:v>
                  </c:pt>
                  <c:pt idx="9">
                    <c:v>Mar</c:v>
                  </c:pt>
                  <c:pt idx="10">
                    <c:v>Apr</c:v>
                  </c:pt>
                  <c:pt idx="11">
                    <c:v>May</c:v>
                  </c:pt>
                  <c:pt idx="12">
                    <c:v>Jun</c:v>
                  </c:pt>
                  <c:pt idx="13">
                    <c:v>Jul</c:v>
                  </c:pt>
                </c:lvl>
                <c:lvl>
                  <c:pt idx="0">
                    <c:v>Autumn 2014</c:v>
                  </c:pt>
                  <c:pt idx="1">
                    <c:v>Winter 2014</c:v>
                  </c:pt>
                  <c:pt idx="3">
                    <c:v>Spring 2014</c:v>
                  </c:pt>
                  <c:pt idx="6">
                    <c:v>Summer 2014/2015</c:v>
                  </c:pt>
                  <c:pt idx="9">
                    <c:v>Autumn 2015</c:v>
                  </c:pt>
                  <c:pt idx="12">
                    <c:v>Winter 2015</c:v>
                  </c:pt>
                </c:lvl>
              </c:multiLvlStrCache>
            </c:multiLvlStrRef>
          </c:cat>
          <c:val>
            <c:numRef>
              <c:f>BySeason!$C$32:$C$52</c:f>
              <c:numCache>
                <c:formatCode>0.0%</c:formatCode>
                <c:ptCount val="14"/>
                <c:pt idx="0">
                  <c:v>0.2205996391455054</c:v>
                </c:pt>
                <c:pt idx="1">
                  <c:v>0.22886426063931611</c:v>
                </c:pt>
                <c:pt idx="2">
                  <c:v>7.5573161023251456E-2</c:v>
                </c:pt>
                <c:pt idx="3">
                  <c:v>0.13157761496520309</c:v>
                </c:pt>
                <c:pt idx="4">
                  <c:v>9.2584508142326258E-2</c:v>
                </c:pt>
                <c:pt idx="5">
                  <c:v>9.871581527460277E-2</c:v>
                </c:pt>
                <c:pt idx="6">
                  <c:v>0.10094369260914426</c:v>
                </c:pt>
                <c:pt idx="7">
                  <c:v>0.13838303615132147</c:v>
                </c:pt>
                <c:pt idx="8">
                  <c:v>9.1907334168112642E-2</c:v>
                </c:pt>
                <c:pt idx="9">
                  <c:v>0.13103548237689402</c:v>
                </c:pt>
                <c:pt idx="10">
                  <c:v>7.5781287194295457E-2</c:v>
                </c:pt>
                <c:pt idx="11">
                  <c:v>0.13459521442223832</c:v>
                </c:pt>
                <c:pt idx="12">
                  <c:v>0.16336519439806257</c:v>
                </c:pt>
                <c:pt idx="13">
                  <c:v>9.1936991116306085E-2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53-4D0F-9016-B2C0A8BC2190}"/>
            </c:ext>
          </c:extLst>
        </c:ser>
        <c:ser>
          <c:idx val="2"/>
          <c:order val="2"/>
          <c:tx>
            <c:strRef>
              <c:f>BySeason!$D$31</c:f>
              <c:strCache>
                <c:ptCount val="1"/>
                <c:pt idx="0">
                  <c:v>Average of Total Carbohydrates (%DM)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multiLvlStrRef>
              <c:f>BySeason!$A$32:$A$52</c:f>
              <c:multiLvlStrCache>
                <c:ptCount val="14"/>
                <c:lvl>
                  <c:pt idx="0">
                    <c:v>May</c:v>
                  </c:pt>
                  <c:pt idx="1">
                    <c:v>Jul</c:v>
                  </c:pt>
                  <c:pt idx="2">
                    <c:v>Aug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Jan</c:v>
                  </c:pt>
                  <c:pt idx="7">
                    <c:v>Feb</c:v>
                  </c:pt>
                  <c:pt idx="8">
                    <c:v>Dec</c:v>
                  </c:pt>
                  <c:pt idx="9">
                    <c:v>Mar</c:v>
                  </c:pt>
                  <c:pt idx="10">
                    <c:v>Apr</c:v>
                  </c:pt>
                  <c:pt idx="11">
                    <c:v>May</c:v>
                  </c:pt>
                  <c:pt idx="12">
                    <c:v>Jun</c:v>
                  </c:pt>
                  <c:pt idx="13">
                    <c:v>Jul</c:v>
                  </c:pt>
                </c:lvl>
                <c:lvl>
                  <c:pt idx="0">
                    <c:v>Autumn 2014</c:v>
                  </c:pt>
                  <c:pt idx="1">
                    <c:v>Winter 2014</c:v>
                  </c:pt>
                  <c:pt idx="3">
                    <c:v>Spring 2014</c:v>
                  </c:pt>
                  <c:pt idx="6">
                    <c:v>Summer 2014/2015</c:v>
                  </c:pt>
                  <c:pt idx="9">
                    <c:v>Autumn 2015</c:v>
                  </c:pt>
                  <c:pt idx="12">
                    <c:v>Winter 2015</c:v>
                  </c:pt>
                </c:lvl>
              </c:multiLvlStrCache>
            </c:multiLvlStrRef>
          </c:cat>
          <c:val>
            <c:numRef>
              <c:f>BySeason!$D$32:$D$52</c:f>
              <c:numCache>
                <c:formatCode>0.0%</c:formatCode>
                <c:ptCount val="14"/>
                <c:pt idx="0">
                  <c:v>0.10638328820359137</c:v>
                </c:pt>
                <c:pt idx="1">
                  <c:v>0.19543118260534945</c:v>
                </c:pt>
                <c:pt idx="2">
                  <c:v>0.12824348091756929</c:v>
                </c:pt>
                <c:pt idx="3">
                  <c:v>0.13919960819152621</c:v>
                </c:pt>
                <c:pt idx="4">
                  <c:v>0.18676706336162743</c:v>
                </c:pt>
                <c:pt idx="5">
                  <c:v>0.183722598191285</c:v>
                </c:pt>
                <c:pt idx="6">
                  <c:v>0.21598530492344023</c:v>
                </c:pt>
                <c:pt idx="7">
                  <c:v>0.19702065623537082</c:v>
                </c:pt>
                <c:pt idx="8">
                  <c:v>0.19748607527839337</c:v>
                </c:pt>
                <c:pt idx="9">
                  <c:v>0.19649341130305531</c:v>
                </c:pt>
                <c:pt idx="10">
                  <c:v>9.255882703427197E-2</c:v>
                </c:pt>
                <c:pt idx="11">
                  <c:v>0.14882088693116491</c:v>
                </c:pt>
                <c:pt idx="12">
                  <c:v>0.14823302186697571</c:v>
                </c:pt>
                <c:pt idx="13">
                  <c:v>0.14785169910967055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53-4D0F-9016-B2C0A8BC2190}"/>
            </c:ext>
          </c:extLst>
        </c:ser>
        <c:ser>
          <c:idx val="3"/>
          <c:order val="3"/>
          <c:tx>
            <c:strRef>
              <c:f>BySeason!$E$31</c:f>
              <c:strCache>
                <c:ptCount val="1"/>
                <c:pt idx="0">
                  <c:v>Average of Crude Fibre (%DM)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multiLvlStrRef>
              <c:f>BySeason!$A$32:$A$52</c:f>
              <c:multiLvlStrCache>
                <c:ptCount val="14"/>
                <c:lvl>
                  <c:pt idx="0">
                    <c:v>May</c:v>
                  </c:pt>
                  <c:pt idx="1">
                    <c:v>Jul</c:v>
                  </c:pt>
                  <c:pt idx="2">
                    <c:v>Aug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Jan</c:v>
                  </c:pt>
                  <c:pt idx="7">
                    <c:v>Feb</c:v>
                  </c:pt>
                  <c:pt idx="8">
                    <c:v>Dec</c:v>
                  </c:pt>
                  <c:pt idx="9">
                    <c:v>Mar</c:v>
                  </c:pt>
                  <c:pt idx="10">
                    <c:v>Apr</c:v>
                  </c:pt>
                  <c:pt idx="11">
                    <c:v>May</c:v>
                  </c:pt>
                  <c:pt idx="12">
                    <c:v>Jun</c:v>
                  </c:pt>
                  <c:pt idx="13">
                    <c:v>Jul</c:v>
                  </c:pt>
                </c:lvl>
                <c:lvl>
                  <c:pt idx="0">
                    <c:v>Autumn 2014</c:v>
                  </c:pt>
                  <c:pt idx="1">
                    <c:v>Winter 2014</c:v>
                  </c:pt>
                  <c:pt idx="3">
                    <c:v>Spring 2014</c:v>
                  </c:pt>
                  <c:pt idx="6">
                    <c:v>Summer 2014/2015</c:v>
                  </c:pt>
                  <c:pt idx="9">
                    <c:v>Autumn 2015</c:v>
                  </c:pt>
                  <c:pt idx="12">
                    <c:v>Winter 2015</c:v>
                  </c:pt>
                </c:lvl>
              </c:multiLvlStrCache>
            </c:multiLvlStrRef>
          </c:cat>
          <c:val>
            <c:numRef>
              <c:f>BySeason!$E$32:$E$52</c:f>
              <c:numCache>
                <c:formatCode>0.0%</c:formatCode>
                <c:ptCount val="14"/>
                <c:pt idx="0">
                  <c:v>3.1207566706533251E-2</c:v>
                </c:pt>
                <c:pt idx="1">
                  <c:v>6.3531787369168161E-2</c:v>
                </c:pt>
                <c:pt idx="2">
                  <c:v>3.7404630865030562E-2</c:v>
                </c:pt>
                <c:pt idx="3">
                  <c:v>3.8847431724194165E-2</c:v>
                </c:pt>
                <c:pt idx="4">
                  <c:v>4.7901976529939515E-2</c:v>
                </c:pt>
                <c:pt idx="5">
                  <c:v>5.1808962310358593E-2</c:v>
                </c:pt>
                <c:pt idx="6">
                  <c:v>5.3940075261768285E-2</c:v>
                </c:pt>
                <c:pt idx="7">
                  <c:v>3.5385431349489439E-2</c:v>
                </c:pt>
                <c:pt idx="8">
                  <c:v>7.784689132673038E-2</c:v>
                </c:pt>
                <c:pt idx="9">
                  <c:v>4.9656921989785559E-2</c:v>
                </c:pt>
                <c:pt idx="10">
                  <c:v>1.0588749736961082E-2</c:v>
                </c:pt>
                <c:pt idx="11">
                  <c:v>4.0257715299541912E-2</c:v>
                </c:pt>
                <c:pt idx="12">
                  <c:v>5.9946146960644681E-2</c:v>
                </c:pt>
                <c:pt idx="13">
                  <c:v>5.6295603557004296E-2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53-4D0F-9016-B2C0A8BC2190}"/>
            </c:ext>
          </c:extLst>
        </c:ser>
        <c:ser>
          <c:idx val="4"/>
          <c:order val="4"/>
          <c:tx>
            <c:strRef>
              <c:f>BySeason!$F$31</c:f>
              <c:strCache>
                <c:ptCount val="1"/>
                <c:pt idx="0">
                  <c:v>Average of Ash
(%DM)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multiLvlStrRef>
              <c:f>BySeason!$A$32:$A$52</c:f>
              <c:multiLvlStrCache>
                <c:ptCount val="14"/>
                <c:lvl>
                  <c:pt idx="0">
                    <c:v>May</c:v>
                  </c:pt>
                  <c:pt idx="1">
                    <c:v>Jul</c:v>
                  </c:pt>
                  <c:pt idx="2">
                    <c:v>Aug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Jan</c:v>
                  </c:pt>
                  <c:pt idx="7">
                    <c:v>Feb</c:v>
                  </c:pt>
                  <c:pt idx="8">
                    <c:v>Dec</c:v>
                  </c:pt>
                  <c:pt idx="9">
                    <c:v>Mar</c:v>
                  </c:pt>
                  <c:pt idx="10">
                    <c:v>Apr</c:v>
                  </c:pt>
                  <c:pt idx="11">
                    <c:v>May</c:v>
                  </c:pt>
                  <c:pt idx="12">
                    <c:v>Jun</c:v>
                  </c:pt>
                  <c:pt idx="13">
                    <c:v>Jul</c:v>
                  </c:pt>
                </c:lvl>
                <c:lvl>
                  <c:pt idx="0">
                    <c:v>Autumn 2014</c:v>
                  </c:pt>
                  <c:pt idx="1">
                    <c:v>Winter 2014</c:v>
                  </c:pt>
                  <c:pt idx="3">
                    <c:v>Spring 2014</c:v>
                  </c:pt>
                  <c:pt idx="6">
                    <c:v>Summer 2014/2015</c:v>
                  </c:pt>
                  <c:pt idx="9">
                    <c:v>Autumn 2015</c:v>
                  </c:pt>
                  <c:pt idx="12">
                    <c:v>Winter 2015</c:v>
                  </c:pt>
                </c:lvl>
              </c:multiLvlStrCache>
            </c:multiLvlStrRef>
          </c:cat>
          <c:val>
            <c:numRef>
              <c:f>BySeason!$F$32:$F$52</c:f>
              <c:numCache>
                <c:formatCode>0.00%</c:formatCode>
                <c:ptCount val="14"/>
                <c:pt idx="0">
                  <c:v>0.17406278778115936</c:v>
                </c:pt>
                <c:pt idx="1">
                  <c:v>0.12969225818753016</c:v>
                </c:pt>
                <c:pt idx="2">
                  <c:v>0.15431757619804204</c:v>
                </c:pt>
                <c:pt idx="3">
                  <c:v>0.21235866038814391</c:v>
                </c:pt>
                <c:pt idx="4">
                  <c:v>0.17596415852443509</c:v>
                </c:pt>
                <c:pt idx="5">
                  <c:v>0.16003075583091314</c:v>
                </c:pt>
                <c:pt idx="6">
                  <c:v>0.14603952895323155</c:v>
                </c:pt>
                <c:pt idx="7">
                  <c:v>0.16174539759384374</c:v>
                </c:pt>
                <c:pt idx="8">
                  <c:v>0.1209150090121453</c:v>
                </c:pt>
                <c:pt idx="9">
                  <c:v>0.12745524924145063</c:v>
                </c:pt>
                <c:pt idx="10">
                  <c:v>0.35000582280333686</c:v>
                </c:pt>
                <c:pt idx="11">
                  <c:v>0.13946400982236662</c:v>
                </c:pt>
                <c:pt idx="12">
                  <c:v>0.17142736280358664</c:v>
                </c:pt>
                <c:pt idx="13">
                  <c:v>0.11985233759716446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53-4D0F-9016-B2C0A8BC2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482671"/>
        <c:axId val="419008127"/>
      </c:areaChart>
      <c:catAx>
        <c:axId val="3334826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9008127"/>
        <c:crosses val="autoZero"/>
        <c:auto val="1"/>
        <c:lblAlgn val="ctr"/>
        <c:lblOffset val="100"/>
        <c:noMultiLvlLbl val="0"/>
      </c:catAx>
      <c:valAx>
        <c:axId val="419008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482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[WGPM AllVariables Summary.xlsx]BySeason!PivotTable3</c:name>
    <c:fmtId val="4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BySeason!$B$57</c:f>
              <c:strCache>
                <c:ptCount val="1"/>
                <c:pt idx="0">
                  <c:v>Average of Moisture Content (w/w%)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BySeason!$A$58:$A$64</c:f>
              <c:strCache>
                <c:ptCount val="6"/>
                <c:pt idx="0">
                  <c:v>Autumn 2014</c:v>
                </c:pt>
                <c:pt idx="1">
                  <c:v>Winter 2014</c:v>
                </c:pt>
                <c:pt idx="2">
                  <c:v>Spring 2014</c:v>
                </c:pt>
                <c:pt idx="3">
                  <c:v>Summer 2014/2015</c:v>
                </c:pt>
                <c:pt idx="4">
                  <c:v>Autumn 2015</c:v>
                </c:pt>
                <c:pt idx="5">
                  <c:v>Winter 2015</c:v>
                </c:pt>
              </c:strCache>
            </c:strRef>
          </c:cat>
          <c:val>
            <c:numRef>
              <c:f>BySeason!$B$58:$B$64</c:f>
              <c:numCache>
                <c:formatCode>0.0%</c:formatCode>
                <c:ptCount val="6"/>
                <c:pt idx="0">
                  <c:v>0.72289759354255068</c:v>
                </c:pt>
                <c:pt idx="1">
                  <c:v>0.73625489730988225</c:v>
                </c:pt>
                <c:pt idx="2">
                  <c:v>0.78312467754895509</c:v>
                </c:pt>
                <c:pt idx="3">
                  <c:v>0.67709155503922736</c:v>
                </c:pt>
                <c:pt idx="4">
                  <c:v>0.73780155318176577</c:v>
                </c:pt>
                <c:pt idx="5">
                  <c:v>0.75988842725794037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8A-4080-A053-72A85D14C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3482671"/>
        <c:axId val="412941199"/>
      </c:lineChart>
      <c:lineChart>
        <c:grouping val="standard"/>
        <c:varyColors val="0"/>
        <c:ser>
          <c:idx val="1"/>
          <c:order val="1"/>
          <c:tx>
            <c:strRef>
              <c:f>BySeason!$C$57</c:f>
              <c:strCache>
                <c:ptCount val="1"/>
                <c:pt idx="0">
                  <c:v>Average of C:N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BySeason!$A$58:$A$64</c:f>
              <c:strCache>
                <c:ptCount val="6"/>
                <c:pt idx="0">
                  <c:v>Autumn 2014</c:v>
                </c:pt>
                <c:pt idx="1">
                  <c:v>Winter 2014</c:v>
                </c:pt>
                <c:pt idx="2">
                  <c:v>Spring 2014</c:v>
                </c:pt>
                <c:pt idx="3">
                  <c:v>Summer 2014/2015</c:v>
                </c:pt>
                <c:pt idx="4">
                  <c:v>Autumn 2015</c:v>
                </c:pt>
                <c:pt idx="5">
                  <c:v>Winter 2015</c:v>
                </c:pt>
              </c:strCache>
            </c:strRef>
          </c:cat>
          <c:val>
            <c:numRef>
              <c:f>BySeason!$C$58:$C$64</c:f>
              <c:numCache>
                <c:formatCode>0.0</c:formatCode>
                <c:ptCount val="6"/>
                <c:pt idx="0">
                  <c:v>25.492632264793301</c:v>
                </c:pt>
                <c:pt idx="1">
                  <c:v>18.489257703923172</c:v>
                </c:pt>
                <c:pt idx="2">
                  <c:v>14.928821674243393</c:v>
                </c:pt>
                <c:pt idx="3">
                  <c:v>15.987734732831958</c:v>
                </c:pt>
                <c:pt idx="4">
                  <c:v>20.677005981934357</c:v>
                </c:pt>
                <c:pt idx="5">
                  <c:v>21.104017259664353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8A-4080-A053-72A85D14C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183151"/>
        <c:axId val="574116399"/>
      </c:lineChart>
      <c:catAx>
        <c:axId val="333482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2941199"/>
        <c:crosses val="autoZero"/>
        <c:auto val="1"/>
        <c:lblAlgn val="ctr"/>
        <c:lblOffset val="100"/>
        <c:noMultiLvlLbl val="0"/>
      </c:catAx>
      <c:valAx>
        <c:axId val="412941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482671"/>
        <c:crosses val="autoZero"/>
        <c:crossBetween val="between"/>
      </c:valAx>
      <c:valAx>
        <c:axId val="57411639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183151"/>
        <c:crosses val="max"/>
        <c:crossBetween val="between"/>
      </c:valAx>
      <c:catAx>
        <c:axId val="5851831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411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'NH3-NO2_Correlation'!$B$1:$C$1</c:f>
              <c:strCache>
                <c:ptCount val="1"/>
                <c:pt idx="0">
                  <c:v>Leafy Garden Waste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112109477124183"/>
                  <c:y val="2.496583333333333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'NH3-NO2_Correlation'!$C$3:$C$15</c:f>
              <c:numCache>
                <c:formatCode>0.00%</c:formatCode>
                <c:ptCount val="13"/>
                <c:pt idx="0">
                  <c:v>0.13434664304917443</c:v>
                </c:pt>
                <c:pt idx="1">
                  <c:v>0.13961482101623304</c:v>
                </c:pt>
                <c:pt idx="2">
                  <c:v>0.10633614604278285</c:v>
                </c:pt>
                <c:pt idx="3">
                  <c:v>0.11314425295405857</c:v>
                </c:pt>
                <c:pt idx="4">
                  <c:v>0.33252739328073894</c:v>
                </c:pt>
                <c:pt idx="5">
                  <c:v>8.8925850252834296E-2</c:v>
                </c:pt>
                <c:pt idx="6">
                  <c:v>0.1162524655164557</c:v>
                </c:pt>
                <c:pt idx="7">
                  <c:v>0.16754712161528607</c:v>
                </c:pt>
                <c:pt idx="8">
                  <c:v>0.26409847416886012</c:v>
                </c:pt>
                <c:pt idx="9">
                  <c:v>0.18973396685086405</c:v>
                </c:pt>
                <c:pt idx="10">
                  <c:v>0.10493167952314543</c:v>
                </c:pt>
                <c:pt idx="11">
                  <c:v>0.3568229457730952</c:v>
                </c:pt>
                <c:pt idx="12">
                  <c:v>0.3217129290021839</c:v>
                </c:pt>
              </c:numCache>
            </c:numRef>
          </c:xVal>
          <c:yVal>
            <c:numRef>
              <c:f>'NH3-NO2_Correlation'!$B$3:$B$15</c:f>
              <c:numCache>
                <c:formatCode>0.00%</c:formatCode>
                <c:ptCount val="13"/>
                <c:pt idx="0">
                  <c:v>4.4285114480012615E-3</c:v>
                </c:pt>
                <c:pt idx="1">
                  <c:v>5.0914913829326362E-3</c:v>
                </c:pt>
                <c:pt idx="2">
                  <c:v>8.7305866247931168E-3</c:v>
                </c:pt>
                <c:pt idx="3">
                  <c:v>6.023553638643004E-3</c:v>
                </c:pt>
                <c:pt idx="4">
                  <c:v>8.5587629741752051E-3</c:v>
                </c:pt>
                <c:pt idx="5">
                  <c:v>5.7621092082768737E-3</c:v>
                </c:pt>
                <c:pt idx="6">
                  <c:v>4.7240580100815395E-3</c:v>
                </c:pt>
                <c:pt idx="7">
                  <c:v>5.0099916555797694E-3</c:v>
                </c:pt>
                <c:pt idx="8">
                  <c:v>1.5776307095299404E-2</c:v>
                </c:pt>
                <c:pt idx="9">
                  <c:v>4.1848746959960688E-3</c:v>
                </c:pt>
                <c:pt idx="10">
                  <c:v>4.4754466645972246E-3</c:v>
                </c:pt>
                <c:pt idx="11">
                  <c:v>5.2587690317664679E-3</c:v>
                </c:pt>
                <c:pt idx="12">
                  <c:v>1.3146922579416168E-2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D3-427B-8BF1-BF7279E71915}"/>
            </c:ext>
          </c:extLst>
        </c:ser>
        <c:ser>
          <c:idx val="1"/>
          <c:order val="1"/>
          <c:tx>
            <c:strRef>
              <c:f>'NH3-NO2_Correlation'!$D$1:$E$1</c:f>
              <c:strCache>
                <c:ptCount val="1"/>
                <c:pt idx="0">
                  <c:v>Paunch Grass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ash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1592924836601307"/>
                  <c:y val="2.872305555555549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'NH3-NO2_Correlation'!$E$3:$E$15</c:f>
              <c:numCache>
                <c:formatCode>0.00%</c:formatCode>
                <c:ptCount val="13"/>
                <c:pt idx="0">
                  <c:v>7.0307763025458103E-2</c:v>
                </c:pt>
                <c:pt idx="1">
                  <c:v>0.13662349731391799</c:v>
                </c:pt>
                <c:pt idx="2">
                  <c:v>7.4533160701846748E-2</c:v>
                </c:pt>
                <c:pt idx="3">
                  <c:v>0.16053198132291691</c:v>
                </c:pt>
                <c:pt idx="4">
                  <c:v>0.18798315670922142</c:v>
                </c:pt>
                <c:pt idx="5">
                  <c:v>0.13245380389984354</c:v>
                </c:pt>
                <c:pt idx="6">
                  <c:v>9.1644345842829877E-2</c:v>
                </c:pt>
                <c:pt idx="7">
                  <c:v>0.1785074844607237</c:v>
                </c:pt>
                <c:pt idx="8">
                  <c:v>7.0830259385570707E-2</c:v>
                </c:pt>
                <c:pt idx="9">
                  <c:v>0.23339824960896774</c:v>
                </c:pt>
                <c:pt idx="10">
                  <c:v>4.655812508094536E-2</c:v>
                </c:pt>
                <c:pt idx="11">
                  <c:v>5.4207390133054097E-2</c:v>
                </c:pt>
                <c:pt idx="12">
                  <c:v>5.1436790192920218E-2</c:v>
                </c:pt>
              </c:numCache>
            </c:numRef>
          </c:xVal>
          <c:yVal>
            <c:numRef>
              <c:f>'NH3-NO2_Correlation'!$D$3:$D$15</c:f>
              <c:numCache>
                <c:formatCode>0.00%</c:formatCode>
                <c:ptCount val="13"/>
                <c:pt idx="0">
                  <c:v>5.0880617978949954E-3</c:v>
                </c:pt>
                <c:pt idx="1">
                  <c:v>6.0177512263308039E-3</c:v>
                </c:pt>
                <c:pt idx="2">
                  <c:v>5.3729830646140828E-3</c:v>
                </c:pt>
                <c:pt idx="3">
                  <c:v>7.6017231819790233E-3</c:v>
                </c:pt>
                <c:pt idx="4">
                  <c:v>4.6560467403572404E-3</c:v>
                </c:pt>
                <c:pt idx="5">
                  <c:v>5.6973720049210376E-3</c:v>
                </c:pt>
                <c:pt idx="6">
                  <c:v>5.3121473091208259E-3</c:v>
                </c:pt>
                <c:pt idx="7">
                  <c:v>8.7655142059441752E-3</c:v>
                </c:pt>
                <c:pt idx="8">
                  <c:v>5.2232113538561347E-3</c:v>
                </c:pt>
                <c:pt idx="9">
                  <c:v>5.9209356670863519E-3</c:v>
                </c:pt>
                <c:pt idx="10">
                  <c:v>3.2524434079832455E-3</c:v>
                </c:pt>
                <c:pt idx="11">
                  <c:v>3.6138260088702731E-3</c:v>
                </c:pt>
                <c:pt idx="12">
                  <c:v>4.0956694767196435E-3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D3-427B-8BF1-BF7279E71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1194751"/>
        <c:axId val="1666868479"/>
      </c:scatterChart>
      <c:valAx>
        <c:axId val="17211947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Ammonia (% Total 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6868479"/>
        <c:crosses val="autoZero"/>
        <c:crossBetween val="midCat"/>
      </c:valAx>
      <c:valAx>
        <c:axId val="166686847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Nitrites (%</a:t>
                </a:r>
                <a:r>
                  <a:rPr lang="en-NZ" baseline="0"/>
                  <a:t> Total N)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119475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Normal</a:t>
            </a:r>
            <a:r>
              <a:rPr lang="en-NZ" baseline="0"/>
              <a:t> probability plot</a:t>
            </a:r>
            <a:endParaRPr lang="en-N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Normal probability plot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MCEnviro_Correlation!$J$4:$J$16</c:f>
              <c:numCache>
                <c:formatCode>General</c:formatCode>
                <c:ptCount val="13"/>
                <c:pt idx="0">
                  <c:v>0.74960129945010856</c:v>
                </c:pt>
                <c:pt idx="1">
                  <c:v>0.5862101754755894</c:v>
                </c:pt>
                <c:pt idx="2">
                  <c:v>0.67538556914731473</c:v>
                </c:pt>
                <c:pt idx="3">
                  <c:v>0.70927265609640633</c:v>
                </c:pt>
                <c:pt idx="4">
                  <c:v>0.69747511245775773</c:v>
                </c:pt>
                <c:pt idx="5">
                  <c:v>0.66348212707957455</c:v>
                </c:pt>
                <c:pt idx="6">
                  <c:v>0.46002940988852359</c:v>
                </c:pt>
                <c:pt idx="7">
                  <c:v>0.71686574466658604</c:v>
                </c:pt>
                <c:pt idx="8">
                  <c:v>0.58614506495071883</c:v>
                </c:pt>
                <c:pt idx="9">
                  <c:v>0.62943844033911067</c:v>
                </c:pt>
                <c:pt idx="10">
                  <c:v>0.68404570092542083</c:v>
                </c:pt>
                <c:pt idx="11">
                  <c:v>0.69521691558898135</c:v>
                </c:pt>
                <c:pt idx="12">
                  <c:v>0.6326165348589492</c:v>
                </c:pt>
              </c:numCache>
            </c:numRef>
          </c:xVal>
          <c:yVal>
            <c:numRef>
              <c:f>MCEnviro_Correlation!$L$4:$L$16</c:f>
              <c:numCache>
                <c:formatCode>General</c:formatCode>
                <c:ptCount val="13"/>
                <c:pt idx="0">
                  <c:v>2.2414027276049429</c:v>
                </c:pt>
                <c:pt idx="1">
                  <c:v>-0.71436744028018739</c:v>
                </c:pt>
                <c:pt idx="2">
                  <c:v>9.4137414323536367E-2</c:v>
                </c:pt>
                <c:pt idx="3">
                  <c:v>0.98423496044632286</c:v>
                </c:pt>
                <c:pt idx="4">
                  <c:v>0.71436744028018784</c:v>
                </c:pt>
                <c:pt idx="5">
                  <c:v>-9.4137414323536367E-2</c:v>
                </c:pt>
                <c:pt idx="6">
                  <c:v>-1.3563117453352478</c:v>
                </c:pt>
                <c:pt idx="7">
                  <c:v>1.3563117453352469</c:v>
                </c:pt>
                <c:pt idx="8">
                  <c:v>-0.98423496044632541</c:v>
                </c:pt>
                <c:pt idx="9">
                  <c:v>-0.48877641111466941</c:v>
                </c:pt>
                <c:pt idx="10">
                  <c:v>0.2858408748811655</c:v>
                </c:pt>
                <c:pt idx="11">
                  <c:v>0.48877641111466918</c:v>
                </c:pt>
                <c:pt idx="12">
                  <c:v>-0.28584087488116566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0F-47CE-A52B-66D4944870C1}"/>
            </c:ext>
          </c:extLst>
        </c:ser>
        <c:ser>
          <c:idx val="1"/>
          <c:order val="1"/>
          <c:tx>
            <c:v>Reference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MCEnviro_Correlation!$R$4:$R$5</c:f>
              <c:numCache>
                <c:formatCode>General</c:formatCode>
                <c:ptCount val="2"/>
                <c:pt idx="0">
                  <c:v>0.56536439430354501</c:v>
                </c:pt>
                <c:pt idx="1">
                  <c:v>0.76629850946759603</c:v>
                </c:pt>
              </c:numCache>
            </c:numRef>
          </c:xVal>
          <c:yVal>
            <c:numRef>
              <c:f>MCEnviro_Correlation!$S$4:$S$5</c:f>
              <c:numCache>
                <c:formatCode>General</c:formatCode>
                <c:ptCount val="2"/>
                <c:pt idx="0">
                  <c:v>-1.3563117453352478</c:v>
                </c:pt>
                <c:pt idx="1">
                  <c:v>2.2414027276049429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0F-47CE-A52B-66D494487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2697168"/>
        <c:axId val="-932702608"/>
      </c:scatterChart>
      <c:valAx>
        <c:axId val="-932697168"/>
        <c:scaling>
          <c:orientation val="minMax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Data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2702608"/>
        <c:crosses val="autoZero"/>
        <c:crossBetween val="midCat"/>
      </c:valAx>
      <c:valAx>
        <c:axId val="-93270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Normal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2697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Normal</a:t>
            </a:r>
            <a:r>
              <a:rPr lang="en-NZ" baseline="0"/>
              <a:t> probability plot</a:t>
            </a:r>
            <a:endParaRPr lang="en-N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Normal probability plot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MCEnviro_Correlation!$J$33:$J$45</c:f>
              <c:numCache>
                <c:formatCode>General</c:formatCode>
                <c:ptCount val="13"/>
                <c:pt idx="0">
                  <c:v>6</c:v>
                </c:pt>
                <c:pt idx="1">
                  <c:v>12</c:v>
                </c:pt>
                <c:pt idx="2">
                  <c:v>13</c:v>
                </c:pt>
                <c:pt idx="3">
                  <c:v>9</c:v>
                </c:pt>
                <c:pt idx="4">
                  <c:v>14</c:v>
                </c:pt>
                <c:pt idx="5">
                  <c:v>7</c:v>
                </c:pt>
                <c:pt idx="6">
                  <c:v>1</c:v>
                </c:pt>
                <c:pt idx="7">
                  <c:v>7</c:v>
                </c:pt>
                <c:pt idx="8">
                  <c:v>8</c:v>
                </c:pt>
                <c:pt idx="9">
                  <c:v>11</c:v>
                </c:pt>
                <c:pt idx="10">
                  <c:v>13</c:v>
                </c:pt>
                <c:pt idx="11">
                  <c:v>10</c:v>
                </c:pt>
                <c:pt idx="12">
                  <c:v>10</c:v>
                </c:pt>
              </c:numCache>
            </c:numRef>
          </c:xVal>
          <c:yVal>
            <c:numRef>
              <c:f>MCEnviro_Correlation!$L$33:$L$45</c:f>
              <c:numCache>
                <c:formatCode>General</c:formatCode>
                <c:ptCount val="13"/>
                <c:pt idx="0">
                  <c:v>-0.98423496044632541</c:v>
                </c:pt>
                <c:pt idx="1">
                  <c:v>0.71436744028018784</c:v>
                </c:pt>
                <c:pt idx="2">
                  <c:v>1.1503493803760076</c:v>
                </c:pt>
                <c:pt idx="3">
                  <c:v>-9.4137414323536367E-2</c:v>
                </c:pt>
                <c:pt idx="4">
                  <c:v>2.2414027276049429</c:v>
                </c:pt>
                <c:pt idx="5">
                  <c:v>-0.59776012604247875</c:v>
                </c:pt>
                <c:pt idx="6">
                  <c:v>-1.3563117453352478</c:v>
                </c:pt>
                <c:pt idx="7">
                  <c:v>-0.59776012604247875</c:v>
                </c:pt>
                <c:pt idx="8">
                  <c:v>-0.28584087488116566</c:v>
                </c:pt>
                <c:pt idx="9">
                  <c:v>0.48877641111466918</c:v>
                </c:pt>
                <c:pt idx="10">
                  <c:v>1.1503493803760076</c:v>
                </c:pt>
                <c:pt idx="11">
                  <c:v>0.18911842627279243</c:v>
                </c:pt>
                <c:pt idx="12">
                  <c:v>0.18911842627279243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BE-4861-AB83-462B927E2F6D}"/>
            </c:ext>
          </c:extLst>
        </c:ser>
        <c:ser>
          <c:idx val="1"/>
          <c:order val="1"/>
          <c:tx>
            <c:v>Reference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MCEnviro_Correlation!$R$33:$R$34</c:f>
              <c:numCache>
                <c:formatCode>General</c:formatCode>
                <c:ptCount val="2"/>
                <c:pt idx="0">
                  <c:v>4.7798385641585481</c:v>
                </c:pt>
                <c:pt idx="1">
                  <c:v>16.577920667993048</c:v>
                </c:pt>
              </c:numCache>
            </c:numRef>
          </c:xVal>
          <c:yVal>
            <c:numRef>
              <c:f>MCEnviro_Correlation!$S$33:$S$34</c:f>
              <c:numCache>
                <c:formatCode>General</c:formatCode>
                <c:ptCount val="2"/>
                <c:pt idx="0">
                  <c:v>-1.3563117453352478</c:v>
                </c:pt>
                <c:pt idx="1">
                  <c:v>2.2414027276049429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BE-4861-AB83-462B927E2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2697168"/>
        <c:axId val="-932702608"/>
      </c:scatterChart>
      <c:valAx>
        <c:axId val="-932697168"/>
        <c:scaling>
          <c:orientation val="minMax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Data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2702608"/>
        <c:crosses val="autoZero"/>
        <c:crossBetween val="midCat"/>
      </c:valAx>
      <c:valAx>
        <c:axId val="-93270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Normal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2697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Normal</a:t>
            </a:r>
            <a:r>
              <a:rPr lang="en-NZ" baseline="0"/>
              <a:t> probability plot</a:t>
            </a:r>
            <a:endParaRPr lang="en-N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Normal probability plot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MCEnviro_Correlation!$V$4:$V$16</c:f>
              <c:numCache>
                <c:formatCode>General</c:formatCode>
                <c:ptCount val="13"/>
                <c:pt idx="0">
                  <c:v>14.6</c:v>
                </c:pt>
                <c:pt idx="1">
                  <c:v>15.3</c:v>
                </c:pt>
                <c:pt idx="2">
                  <c:v>17.5</c:v>
                </c:pt>
                <c:pt idx="3">
                  <c:v>18.5</c:v>
                </c:pt>
                <c:pt idx="4">
                  <c:v>19.2</c:v>
                </c:pt>
                <c:pt idx="5">
                  <c:v>22.6</c:v>
                </c:pt>
                <c:pt idx="6">
                  <c:v>26.9</c:v>
                </c:pt>
                <c:pt idx="7">
                  <c:v>25.3</c:v>
                </c:pt>
                <c:pt idx="8">
                  <c:v>24.5</c:v>
                </c:pt>
                <c:pt idx="9">
                  <c:v>20.7</c:v>
                </c:pt>
                <c:pt idx="10">
                  <c:v>17.2</c:v>
                </c:pt>
                <c:pt idx="11">
                  <c:v>15.2</c:v>
                </c:pt>
                <c:pt idx="12">
                  <c:v>14</c:v>
                </c:pt>
              </c:numCache>
            </c:numRef>
          </c:xVal>
          <c:yVal>
            <c:numRef>
              <c:f>MCEnviro_Correlation!$X$4:$X$16</c:f>
              <c:numCache>
                <c:formatCode>General</c:formatCode>
                <c:ptCount val="13"/>
                <c:pt idx="0">
                  <c:v>-0.98423496044632541</c:v>
                </c:pt>
                <c:pt idx="1">
                  <c:v>-0.48877641111466941</c:v>
                </c:pt>
                <c:pt idx="2">
                  <c:v>-9.4137414323536367E-2</c:v>
                </c:pt>
                <c:pt idx="3">
                  <c:v>9.4137414323536367E-2</c:v>
                </c:pt>
                <c:pt idx="4">
                  <c:v>0.2858408748811655</c:v>
                </c:pt>
                <c:pt idx="5">
                  <c:v>0.71436744028018784</c:v>
                </c:pt>
                <c:pt idx="6">
                  <c:v>2.2414027276049429</c:v>
                </c:pt>
                <c:pt idx="7">
                  <c:v>1.3563117453352469</c:v>
                </c:pt>
                <c:pt idx="8">
                  <c:v>0.98423496044632286</c:v>
                </c:pt>
                <c:pt idx="9">
                  <c:v>0.48877641111466918</c:v>
                </c:pt>
                <c:pt idx="10">
                  <c:v>-0.28584087488116566</c:v>
                </c:pt>
                <c:pt idx="11">
                  <c:v>-0.71436744028018739</c:v>
                </c:pt>
                <c:pt idx="12">
                  <c:v>-1.3563117453352478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FD-4348-B033-CC8C05CFD4D5}"/>
            </c:ext>
          </c:extLst>
        </c:ser>
        <c:ser>
          <c:idx val="1"/>
          <c:order val="1"/>
          <c:tx>
            <c:v>Reference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MCEnviro_Correlation!$AD$4:$AD$6</c:f>
              <c:numCache>
                <c:formatCode>General</c:formatCode>
                <c:ptCount val="3"/>
                <c:pt idx="0">
                  <c:v>12.614716114784704</c:v>
                </c:pt>
                <c:pt idx="1">
                  <c:v>30.097011888974862</c:v>
                </c:pt>
              </c:numCache>
            </c:numRef>
          </c:xVal>
          <c:yVal>
            <c:numRef>
              <c:f>MCEnviro_Correlation!$AE$4:$AE$6</c:f>
              <c:numCache>
                <c:formatCode>General</c:formatCode>
                <c:ptCount val="3"/>
                <c:pt idx="0">
                  <c:v>-0.98423496044632541</c:v>
                </c:pt>
                <c:pt idx="1">
                  <c:v>2.2414027276049429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FD-4348-B033-CC8C05CFD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32697168"/>
        <c:axId val="-932702608"/>
      </c:scatterChart>
      <c:valAx>
        <c:axId val="-932697168"/>
        <c:scaling>
          <c:orientation val="minMax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Data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2702608"/>
        <c:crosses val="autoZero"/>
        <c:crossBetween val="midCat"/>
      </c:valAx>
      <c:valAx>
        <c:axId val="-93270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Normal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2697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5" Type="http://schemas.openxmlformats.org/officeDocument/2006/relationships/chart" Target="../charts/chart11.xml"/><Relationship Id="rId10" Type="http://schemas.openxmlformats.org/officeDocument/2006/relationships/chart" Target="../charts/chart16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609599</xdr:colOff>
      <xdr:row>21</xdr:row>
      <xdr:rowOff>9525</xdr:rowOff>
    </xdr:from>
    <xdr:to>
      <xdr:col>18</xdr:col>
      <xdr:colOff>600074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F56A6A-ADD5-41B9-BCF7-82B1E709FB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79</xdr:row>
      <xdr:rowOff>47625</xdr:rowOff>
    </xdr:from>
    <xdr:to>
      <xdr:col>7</xdr:col>
      <xdr:colOff>538350</xdr:colOff>
      <xdr:row>100</xdr:row>
      <xdr:rowOff>7125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03797EE-8FB7-4EF3-81F2-A0D6986E4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79</xdr:row>
      <xdr:rowOff>47625</xdr:rowOff>
    </xdr:from>
    <xdr:to>
      <xdr:col>19</xdr:col>
      <xdr:colOff>24000</xdr:colOff>
      <xdr:row>100</xdr:row>
      <xdr:rowOff>7125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318B321-2904-4A86-B3C1-F850C121B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36AC74-2702-47DE-B897-ECD6FB87D28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0BAA4D-9F27-4122-B94E-B05DF50D49A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16</xdr:row>
      <xdr:rowOff>0</xdr:rowOff>
    </xdr:from>
    <xdr:to>
      <xdr:col>4</xdr:col>
      <xdr:colOff>1119375</xdr:colOff>
      <xdr:row>34</xdr:row>
      <xdr:rowOff>171000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D4888E-5575-4C7F-A8A4-1C1B12F271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12</xdr:row>
      <xdr:rowOff>4762</xdr:rowOff>
    </xdr:from>
    <xdr:to>
      <xdr:col>18</xdr:col>
      <xdr:colOff>542925</xdr:colOff>
      <xdr:row>26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967E9D-EE95-49F1-B1FB-A5D5B15E4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41</xdr:row>
      <xdr:rowOff>4762</xdr:rowOff>
    </xdr:from>
    <xdr:to>
      <xdr:col>18</xdr:col>
      <xdr:colOff>542925</xdr:colOff>
      <xdr:row>55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C7AF07-B358-41C6-911D-E8E878036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12</xdr:row>
      <xdr:rowOff>4762</xdr:rowOff>
    </xdr:from>
    <xdr:to>
      <xdr:col>30</xdr:col>
      <xdr:colOff>542925</xdr:colOff>
      <xdr:row>26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6E705C9-720A-4E76-AA0B-4602ED947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0</xdr:colOff>
      <xdr:row>41</xdr:row>
      <xdr:rowOff>4762</xdr:rowOff>
    </xdr:from>
    <xdr:to>
      <xdr:col>30</xdr:col>
      <xdr:colOff>542925</xdr:colOff>
      <xdr:row>55</xdr:row>
      <xdr:rowOff>80962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B3B7D19-81DC-45F6-9318-70999D8FD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70</xdr:row>
      <xdr:rowOff>4762</xdr:rowOff>
    </xdr:from>
    <xdr:to>
      <xdr:col>18</xdr:col>
      <xdr:colOff>542925</xdr:colOff>
      <xdr:row>84</xdr:row>
      <xdr:rowOff>80962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925195B-E888-458B-AB65-F830A464E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90</xdr:row>
      <xdr:rowOff>9525</xdr:rowOff>
    </xdr:from>
    <xdr:to>
      <xdr:col>15</xdr:col>
      <xdr:colOff>66675</xdr:colOff>
      <xdr:row>104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2C2C43E-161E-4C78-B441-3FEFBBE5F8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90</xdr:row>
      <xdr:rowOff>9525</xdr:rowOff>
    </xdr:from>
    <xdr:to>
      <xdr:col>23</xdr:col>
      <xdr:colOff>66675</xdr:colOff>
      <xdr:row>104</xdr:row>
      <xdr:rowOff>85725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A3A2389-D9C3-4B8F-ACF2-BDF3DBE011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0</xdr:colOff>
      <xdr:row>90</xdr:row>
      <xdr:rowOff>9525</xdr:rowOff>
    </xdr:from>
    <xdr:to>
      <xdr:col>31</xdr:col>
      <xdr:colOff>304800</xdr:colOff>
      <xdr:row>104</xdr:row>
      <xdr:rowOff>85725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8CA2B30-7CD5-4624-AD9F-E32471E63B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600075</xdr:colOff>
      <xdr:row>106</xdr:row>
      <xdr:rowOff>0</xdr:rowOff>
    </xdr:from>
    <xdr:to>
      <xdr:col>15</xdr:col>
      <xdr:colOff>57150</xdr:colOff>
      <xdr:row>120</xdr:row>
      <xdr:rowOff>76200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7F644C1-B34A-4A5C-8E5D-C2E305782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0</xdr:colOff>
      <xdr:row>106</xdr:row>
      <xdr:rowOff>0</xdr:rowOff>
    </xdr:from>
    <xdr:to>
      <xdr:col>23</xdr:col>
      <xdr:colOff>66675</xdr:colOff>
      <xdr:row>120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3A376B16-65B2-4BC6-9C6C-22B4B4C8AF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98</xdr:row>
      <xdr:rowOff>0</xdr:rowOff>
    </xdr:from>
    <xdr:to>
      <xdr:col>7</xdr:col>
      <xdr:colOff>271650</xdr:colOff>
      <xdr:row>116</xdr:row>
      <xdr:rowOff>171000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A77BAA93-E0A0-4509-874F-6C9C8B00C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0</xdr:colOff>
      <xdr:row>106</xdr:row>
      <xdr:rowOff>0</xdr:rowOff>
    </xdr:from>
    <xdr:to>
      <xdr:col>34</xdr:col>
      <xdr:colOff>24000</xdr:colOff>
      <xdr:row>124</xdr:row>
      <xdr:rowOff>171000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3B74CDFC-CA0F-4983-8C19-AC26BFEBE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4762</xdr:rowOff>
    </xdr:from>
    <xdr:to>
      <xdr:col>9</xdr:col>
      <xdr:colOff>542925</xdr:colOff>
      <xdr:row>24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FEE26C-C8D9-4B85-9D6E-C7C1E8B30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11754" cy="608462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97F093-679C-4CEF-8D1B-990B4B09EE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7245DC-AEB7-4ED1-B46F-795EC040C1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othy Ng" refreshedDate="42880.726416319441" createdVersion="6" refreshedVersion="6" minRefreshableVersion="3" recordCount="435" xr:uid="{00000000-000A-0000-FFFF-FFFF00000000}">
  <cacheSource type="worksheet">
    <worksheetSource ref="A6:J441" sheet="RawData"/>
  </cacheSource>
  <cacheFields count="12">
    <cacheField name="Date" numFmtId="164">
      <sharedItems containsSemiMixedTypes="0" containsNonDate="0" containsDate="1" containsString="0" minDate="2014-05-20T00:00:00" maxDate="2015-07-29T00:00:00" count="51">
        <d v="2014-05-20T00:00:00"/>
        <d v="2014-07-28T00:00:00"/>
        <d v="2014-08-11T00:00:00"/>
        <d v="2014-08-25T00:00:00"/>
        <d v="2014-09-08T00:00:00"/>
        <d v="2014-09-22T00:00:00"/>
        <d v="2014-10-06T00:00:00"/>
        <d v="2014-10-22T00:00:00"/>
        <d v="2014-11-06T00:00:00"/>
        <d v="2014-12-04T00:00:00"/>
        <d v="2014-12-17T00:00:00"/>
        <d v="2015-01-15T00:00:00"/>
        <d v="2015-01-26T00:00:00"/>
        <d v="2015-02-12T00:00:00"/>
        <d v="2015-02-23T00:00:00"/>
        <d v="2015-03-09T00:00:00"/>
        <d v="2015-03-18T00:00:00"/>
        <d v="2015-04-09T00:00:00"/>
        <d v="2015-04-21T00:00:00"/>
        <d v="2015-05-08T00:00:00"/>
        <d v="2015-05-18T00:00:00"/>
        <d v="2015-06-18T00:00:00"/>
        <d v="2015-06-29T00:00:00"/>
        <d v="2015-07-28T00:00:00"/>
        <d v="2014-05-27T00:00:00"/>
        <d v="2014-07-25T00:00:00"/>
        <d v="2014-08-08T00:00:00"/>
        <d v="2014-08-22T00:00:00"/>
        <d v="2014-09-05T00:00:00"/>
        <d v="2014-09-19T00:00:00"/>
        <d v="2014-10-03T00:00:00"/>
        <d v="2014-10-23T00:00:00"/>
        <d v="2014-10-31T00:00:00"/>
        <d v="2014-11-14T00:00:00"/>
        <d v="2014-11-28T00:00:00"/>
        <d v="2014-12-12T00:00:00"/>
        <d v="2015-01-09T00:00:00"/>
        <d v="2015-01-23T00:00:00"/>
        <d v="2015-02-05T00:00:00"/>
        <d v="2015-02-20T00:00:00"/>
        <d v="2015-03-06T00:00:00"/>
        <d v="2015-03-20T00:00:00"/>
        <d v="2015-04-02T00:00:00"/>
        <d v="2015-04-17T00:00:00"/>
        <d v="2015-04-30T00:00:00"/>
        <d v="2015-05-15T00:00:00"/>
        <d v="2015-05-29T00:00:00"/>
        <d v="2015-06-12T00:00:00"/>
        <d v="2015-06-26T00:00:00"/>
        <d v="2015-07-10T00:00:00"/>
        <d v="2015-07-24T00:00:00"/>
      </sharedItems>
      <fieldGroup par="11" base="0">
        <rangePr groupBy="months" startDate="2014-05-20T00:00:00" endDate="2015-07-29T00:00:00"/>
        <groupItems count="14">
          <s v="&lt;20/05/201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9/07/2015"/>
        </groupItems>
      </fieldGroup>
    </cacheField>
    <cacheField name="Season" numFmtId="164">
      <sharedItems count="13">
        <s v="Autumn 2014"/>
        <s v="Winter 2014"/>
        <s v="Spring 2014"/>
        <s v="Summer 2014/2015"/>
        <s v="Autumn 2015"/>
        <s v="Winter 2015"/>
        <s v="Au-15" u="1"/>
        <s v="Sp-15" u="1"/>
        <s v="Wi-15" u="1"/>
        <s v="Su-14/15" u="1"/>
        <s v="Au-14" u="1"/>
        <s v="Sp-14" u="1"/>
        <s v="Wi-14" u="1"/>
      </sharedItems>
    </cacheField>
    <cacheField name="Sample Type" numFmtId="0">
      <sharedItems count="4">
        <s v="Green Waste"/>
        <s v="Paunch Grass"/>
        <s v="GW" u="1"/>
        <s v="PG" u="1"/>
      </sharedItems>
    </cacheField>
    <cacheField name="Moisture Content (w/w%)" numFmtId="165">
      <sharedItems containsString="0" containsBlank="1" containsNumber="1" minValue="0.13583875708587023" maxValue="0.88856695056814661" count="433">
        <n v="0.75728838447184066"/>
        <n v="0.746986647419704"/>
        <n v="0.76050002759534185"/>
        <n v="0.73480936549480091"/>
        <n v="0.70841623814568866"/>
        <n v="0.70623971984931289"/>
        <n v="0.694363653063099"/>
        <n v="0.61221201316511242"/>
        <n v="0.66970201009275188"/>
        <n v="0.74835775644264779"/>
        <n v="0.74905610676969003"/>
        <n v="0.74139402560455192"/>
        <n v="0.72308031774051196"/>
        <n v="0.77689268017311675"/>
        <n v="0.74671859224001147"/>
        <n v="0.77655999388986485"/>
        <n v="0.70250830791642005"/>
        <n v="0.78184391427416111"/>
        <n v="0.68612024424612494"/>
        <n v="0.67984031936127742"/>
        <n v="0.68846503178928253"/>
        <n v="0.7464810049947026"/>
        <n v="0.70876971608832806"/>
        <n v="0.73358834449007138"/>
        <n v="0.81594388799432327"/>
        <n v="0.82654430311812377"/>
        <n v="0.83526996668990627"/>
        <n v="0.61748496993987978"/>
        <n v="0.6520593948572746"/>
        <n v="0.58592471358428799"/>
        <n v="0.43081479440732839"/>
        <n v="0.39034276147678221"/>
        <n v="0.41805433829973704"/>
        <n v="0.26275451841683828"/>
        <n v="0.22984935548998298"/>
        <n v="0.24347549331635915"/>
        <n v="0.62129253457952716"/>
        <n v="0.76386383807151648"/>
        <n v="0.69676308130902187"/>
        <n v="0.49885643912737515"/>
        <n v="0.49888935165903098"/>
        <n v="0.50881711307720279"/>
        <n v="0.81605923488276422"/>
        <n v="0.84180790960451979"/>
        <n v="0.83212062001487341"/>
        <n v="0.76854695328915479"/>
        <n v="0.75042459239130432"/>
        <n v="0.76163663663663672"/>
        <n v="0.71909253122610239"/>
        <n v="0.69762954796030874"/>
        <n v="0.67616334283000956"/>
        <n v="0.74624539529611777"/>
        <n v="0.74105531839985916"/>
        <n v="0.73577132276356905"/>
        <n v="0.72440537745604971"/>
        <n v="0.73153724247226615"/>
        <n v="0.74137190743400294"/>
        <n v="0.60838323353293411"/>
        <n v="0.58072362420188495"/>
        <n v="0.60647075854082233"/>
        <n v="0.72467187730423244"/>
        <n v="0.72874924104432304"/>
        <n v="0.7240289069557363"/>
        <n v="0.64785752071944991"/>
        <n v="0.66445497630331762"/>
        <n v="0.4110335804622765"/>
        <n v="0.80026036823507529"/>
        <n v="0.80528760271525535"/>
        <n v="0.81858407079646012"/>
        <n v="0.71821924858466291"/>
        <n v="0.69635326221781191"/>
        <n v="0.71522538208550979"/>
        <n v="0.76193454242234726"/>
        <n v="0.76508820798514388"/>
        <n v="0.78216731898238756"/>
        <n v="0.6668205601723608"/>
        <n v="0.67309601474968095"/>
        <n v="0.64974902398215284"/>
        <n v="0.75393094504781966"/>
        <n v="0.74159462055715653"/>
        <n v="0.70810583788324222"/>
        <n v="0.75291677469535911"/>
        <n v="0.77096436058700224"/>
        <n v="0.72287581699346404"/>
        <n v="0.71936493738819329"/>
        <n v="0.67975567190226871"/>
        <n v="0.68675352877307272"/>
        <n v="0.68841156191991515"/>
        <n v="0.68526965387711303"/>
        <n v="0.69478402607986967"/>
        <n v="0.67684964200477327"/>
        <n v="0.67054908485856912"/>
        <n v="0.6544943820224719"/>
        <n v="0.73153347732181428"/>
        <n v="0.75550360413013828"/>
        <n v="0.74547776122579279"/>
        <n v="0.75587379727008286"/>
        <n v="0.74006926054186184"/>
        <n v="0.73150565709312454"/>
        <n v="0.8079470198675498"/>
        <n v="0.83286908077994426"/>
        <n v="0.82093663911845727"/>
        <n v="0.5831062670299727"/>
        <n v="0.53134328358208949"/>
        <n v="0.5421245421245422"/>
        <n v="0.44736842105263158"/>
        <n v="0.46058091286307051"/>
        <n v="0.45454545454545453"/>
        <n v="0.2240663900414937"/>
        <n v="0.23137254901960794"/>
        <n v="0.24334600760456279"/>
        <n v="0.4306049822064057"/>
        <n v="0.54005934718100879"/>
        <n v="0.45230769230769241"/>
        <n v="0.7781818181818182"/>
        <n v="0.75986842105263153"/>
        <n v="0.76642335766423364"/>
        <n v="0.44999999999999996"/>
        <n v="0.44654088050314461"/>
        <n v="0.46428571428571425"/>
        <n v="0.27142857142857146"/>
        <n v="0.28235294117647064"/>
        <n v="0.29292929292929293"/>
        <n v="0.55956678700361007"/>
        <n v="0.53094462540716614"/>
        <n v="0.55625000000000013"/>
        <n v="0.2232142857142857"/>
        <n v="0.23655913978494614"/>
        <n v="0.24603174603174602"/>
        <n v="0.54304635761589404"/>
        <n v="0.54581673306772904"/>
        <n v="0.77358490566037741"/>
        <n v="0.38907849829351537"/>
        <n v="0.4532967032967033"/>
        <n v="0.52735229759299784"/>
        <n v="0.59509202453987731"/>
        <n v="0.63432835820895517"/>
        <n v="0.57948717948717954"/>
        <n v="0.84883720930232565"/>
        <n v="0.85372340425531912"/>
        <n v="0.85636856368563685"/>
        <n v="0.76250000000000007"/>
        <n v="0.74285714285714288"/>
        <n v="0.73943661971830987"/>
        <n v="0.64309867814325239"/>
        <n v="0.59818481848184812"/>
        <n v="0.62052456286427971"/>
        <n v="0.64807436918990702"/>
        <n v="0.6204667297382529"/>
        <n v="0.65803621958121117"/>
        <n v="0.56049730838246603"/>
        <n v="0.69901380670611446"/>
        <n v="0.61704946996466425"/>
        <m/>
        <n v="0.81804139635464934"/>
        <n v="0.84217613789388635"/>
        <n v="0.8494856524093124"/>
        <n v="0.65295404814004376"/>
        <n v="0.6785714285714286"/>
        <n v="0.71521881123448727"/>
        <n v="0.41086350974930363"/>
        <n v="0.53647514525500317"/>
        <n v="0.76838810641627553"/>
        <n v="0.79365781710914463"/>
        <n v="0.75756436760007517"/>
        <n v="0.71840923669018597"/>
        <n v="0.81819719262641633"/>
        <n v="0.82435791217895604"/>
        <n v="0.81092933040984982"/>
        <n v="0.42450142450142436"/>
        <n v="0.45628742514970055"/>
        <n v="0.43674367436743683"/>
        <n v="0.76244874048037492"/>
        <n v="0.77534168564920269"/>
        <n v="0.8041647168928403"/>
        <n v="0.70216420474063901"/>
        <n v="0.71391678622668586"/>
        <n v="0.71816958277254372"/>
        <n v="0.37701612903225795"/>
        <n v="0.49644670050761414"/>
        <n v="0.64819277108433726"/>
        <n v="0.72196078431372535"/>
        <n v="0.73630271974773365"/>
        <n v="0.74614254224834697"/>
        <n v="0.5785457809694794"/>
        <n v="0.60199999999999998"/>
        <n v="0.71112671112671122"/>
        <n v="0.77024897573274509"/>
        <n v="0.836374513909662"/>
        <n v="0.81334113516676421"/>
        <n v="0.5285338015803337"/>
        <n v="0.46094354215003863"/>
        <n v="0.39234875444839867"/>
        <n v="0.70684931506849313"/>
        <n v="0.71791352093342486"/>
        <n v="0.73096774193548397"/>
        <n v="0.75254237288135595"/>
        <n v="0.7652383826191913"/>
        <n v="0.63821138211382111"/>
        <n v="0.61345081238380084"/>
        <n v="0.66528550689571753"/>
        <n v="0.68987270727162509"/>
        <n v="0.81010949737662541"/>
        <n v="0.81099532878189007"/>
        <n v="0.84394785847299802"/>
        <n v="0.67553249471320498"/>
        <n v="0.76784996651038173"/>
        <n v="0.7445944520620188"/>
        <n v="0.82101213029048081"/>
        <n v="0.83444028498973544"/>
        <n v="0.83182549092858182"/>
        <n v="0.82634785257386534"/>
        <n v="0.82480429680732104"/>
        <n v="0.82950608105264645"/>
        <n v="0.85036526879321883"/>
        <n v="0.85278331108163175"/>
        <n v="0.86106285421353923"/>
        <n v="0.84142153820694221"/>
        <n v="0.85469730486208295"/>
        <n v="0.84967940737051784"/>
        <n v="0.82073647114583415"/>
        <n v="0.82572502890925936"/>
        <n v="0.81543303922717603"/>
        <n v="0.79112732127106722"/>
        <n v="0.79016011549314258"/>
        <n v="0.77452126296913015"/>
        <n v="0.86666202575704843"/>
        <n v="0.86604070129799748"/>
        <n v="0.8667045553903997"/>
        <n v="0.84375"/>
        <n v="0.84633211720703971"/>
        <n v="0.83842505790228306"/>
        <n v="0.81582493644911336"/>
        <n v="0.81397993208254571"/>
        <n v="0.80620121484944229"/>
        <n v="0.83266479981836061"/>
        <n v="0.84714761960868568"/>
        <n v="0.83229730882415665"/>
        <n v="0.85314901292219503"/>
        <n v="0.84854587500191436"/>
        <n v="0.84942116573502813"/>
        <n v="0.87120149197715846"/>
        <n v="0.87242202308607841"/>
        <n v="0.8621522119620979"/>
        <n v="0.86267111822878495"/>
        <n v="0.86501547663316458"/>
        <n v="0.86475754181003439"/>
        <n v="0.87216647200438591"/>
        <n v="0.87588159332472437"/>
        <n v="0.88856695056814661"/>
        <n v="0.86392076230903581"/>
        <n v="0.86612403989453168"/>
        <n v="0.87183840062125828"/>
        <n v="0.82134780642243332"/>
        <n v="0.8141395809272397"/>
        <n v="0.82077178173047938"/>
        <n v="0.84203296703296715"/>
        <n v="0.84256324554832018"/>
        <n v="0.84023220595658765"/>
        <n v="0.80299981708432422"/>
        <n v="0.79667298741596282"/>
        <n v="0.80579900073716104"/>
        <n v="0.82317844874344603"/>
        <n v="0.82858982022161942"/>
        <n v="0.81632760898282686"/>
        <n v="0.8376030296279795"/>
        <n v="0.82901123890322292"/>
        <n v="0.82377833753148622"/>
        <n v="0.82138387269801538"/>
        <n v="0.84487393736830629"/>
        <n v="0.83471074380165289"/>
        <n v="0.83640830483163942"/>
        <n v="0.8402156038735612"/>
        <n v="0.83453196988425671"/>
        <n v="0.84190871369294595"/>
        <n v="0.83029912198025702"/>
        <n v="0.83850534635053464"/>
        <n v="0.82295116437996108"/>
        <n v="0.8369003279782089"/>
        <n v="0.83619543220583992"/>
        <n v="0.82922716627634652"/>
        <n v="0.84077933846850927"/>
        <n v="0.85318345980603005"/>
        <n v="0.81539267625312917"/>
        <n v="0.83667197190055431"/>
        <n v="0.82973720608575385"/>
        <n v="0.82936846813874987"/>
        <n v="0.82942020232523028"/>
        <n v="0.83091026572974713"/>
        <n v="0.38828678616090045"/>
        <n v="0.54817224287484512"/>
        <n v="0.64929025942241791"/>
        <n v="0.41607637819525711"/>
        <n v="0.46798239386625012"/>
        <n v="0.4447544642857143"/>
        <n v="0.43864483708866908"/>
        <n v="0.49416609471516809"/>
        <n v="0.13583875708587023"/>
        <n v="0.82138613861386134"/>
        <n v="0.83725654200023891"/>
        <n v="0.82884931160793229"/>
        <n v="0.82730184147317865"/>
        <n v="0.83029001074113862"/>
        <n v="0.84332587266060288"/>
        <n v="0.83724657424473115"/>
        <n v="0.83890068867863787"/>
        <n v="0.83979328165374667"/>
        <n v="0.80792114377053548"/>
        <n v="0.81357234314980797"/>
        <n v="0.82217893418672605"/>
        <n v="0.82001385477674915"/>
        <n v="0.82227501555517857"/>
        <n v="0.82845347729437901"/>
        <n v="0.82005292561011456"/>
        <n v="0.8304194857916104"/>
        <n v="0.83081605696893124"/>
        <n v="0.84368308351177734"/>
        <n v="0.85132634176434285"/>
        <n v="0.85820158102766797"/>
        <n v="0.84503311258278146"/>
        <n v="0.8422960725075529"/>
        <n v="0.85236220472440949"/>
        <n v="0.85777218376337327"/>
        <n v="0.85733422638981904"/>
        <n v="0.85691318327974286"/>
        <n v="0.81723027375201285"/>
        <n v="0.82010243277848915"/>
        <n v="0.81973954763536672"/>
        <n v="0.82337434094903339"/>
        <n v="0.81534090909090906"/>
        <n v="0.82412060301507539"/>
        <n v="0.80527817403708979"/>
        <n v="0.81578947368421051"/>
        <n v="0.81610942249240115"/>
        <n v="0.80095923261390878"/>
        <n v="0.80384615384615388"/>
        <n v="0.80380794701986757"/>
        <n v="0.80398457583547556"/>
        <n v="0.80656934306569339"/>
        <n v="0.80566801619433204"/>
        <n v="0.79629629629629628"/>
        <n v="0.79862068965517241"/>
        <n v="0.79823269513991157"/>
        <n v="0.78695208970438324"/>
        <n v="0.78853914447134787"/>
        <n v="0.79864763335837707"/>
        <n v="0.78906851424172442"/>
        <n v="0.79867256637168127"/>
        <n v="0.78972602739726028"/>
        <n v="0.78701298701298694"/>
        <n v="0.78937198067632841"/>
        <n v="0.79737045630317094"/>
        <n v="0.81067000104199227"/>
        <n v="0.81467144101422617"/>
        <n v="0.81834407535944476"/>
        <n v="0.79870458455621895"/>
        <n v="0.80347222222222225"/>
        <n v="0.81071876680408672"/>
        <n v="0.79251126126126126"/>
        <n v="0.79621528131040797"/>
        <n v="0.79702702702702699"/>
        <n v="0.80575478862543248"/>
        <n v="0.80932061579651937"/>
        <n v="0.81407183420606244"/>
        <n v="0.81647278770253429"/>
        <n v="0.75775445217596404"/>
        <n v="0.79509143407122229"/>
        <n v="0.80789764359351979"/>
        <n v="0.81665614003428666"/>
        <n v="0.81790970316787226"/>
        <n v="0.83613132412765712"/>
        <n v="0.84160305343511443"/>
        <n v="0.84278464254192409"/>
        <n v="0.84080533770338284"/>
        <n v="0.84345641249726899"/>
        <n v="0.84303918065975936"/>
        <n v="0.8275114243668189"/>
        <n v="0.82230119946690372"/>
        <n v="0.83136810279667417"/>
        <n v="0.81747047944231044"/>
        <n v="0.82005467031135404"/>
        <n v="0.82496254315679773"/>
        <n v="0.82419876110961476"/>
        <n v="0.82343440276044344"/>
        <n v="0.82710490769923461"/>
        <n v="0.81058020477815695"/>
        <n v="0.83196566090140134"/>
        <n v="0.76002824858757068"/>
        <n v="0.82373940205265506"/>
        <n v="0.82217280289926686"/>
        <n v="0.83092567185860711"/>
        <n v="0.82342967866946548"/>
        <n v="0.83598104793756967"/>
        <n v="0.83536326299391017"/>
        <n v="0.82665148063781324"/>
        <n v="0.83049306975687343"/>
        <n v="0.83002061248527681"/>
        <n v="0.8274079376441581"/>
        <n v="0.83545862918417624"/>
        <n v="0.84010358860525347"/>
        <n v="0.808457711442786"/>
        <n v="0.8240325527321043"/>
        <n v="0.77832274664308121"/>
        <n v="0.8066371991861363"/>
        <n v="0.82320042110804048"/>
        <n v="0.78947839312874657"/>
        <n v="0.83374176749885121"/>
        <n v="0.83016323633782829"/>
        <n v="0.83844593738116358"/>
        <n v="0.81554373522458623"/>
        <n v="0.8314467742933136"/>
        <n v="0.83026742927809549"/>
        <n v="0.83320867614061322"/>
        <n v="0.83738998482549321"/>
        <n v="0.84071753986332565"/>
        <n v="0.81520966595593469"/>
        <n v="0.81313413757290087"/>
        <n v="0.81460197833254833"/>
        <n v="0.81875348244845969"/>
        <n v="0.8238464679461005"/>
        <n v="0.81890102330380943"/>
        <n v="0.80388039643877041"/>
        <n v="0.81334163617965272"/>
        <n v="0.80757212411888679"/>
        <n v="0.82584930464263473"/>
        <n v="0.83826472269868491"/>
        <n v="0.83452062926684478"/>
        <n v="0.83611612515042111"/>
        <n v="0.82705611068408913"/>
        <n v="0.83641929222039713"/>
        <n v="0.83591731266149871"/>
        <n v="0.83757519666820912"/>
        <n v="0.84053375611045045"/>
      </sharedItems>
    </cacheField>
    <cacheField name="Crude Protein (%DM)" numFmtId="0">
      <sharedItems containsString="0" containsBlank="1" containsNumber="1" minValue="6.216777861118316E-2" maxValue="0.28141084313392639"/>
    </cacheField>
    <cacheField name="Total Carbohydrates (%DM)" numFmtId="0">
      <sharedItems containsString="0" containsBlank="1" containsNumber="1" minValue="4.3291966529087296E-2" maxValue="0.47180701930267521"/>
    </cacheField>
    <cacheField name="Crude Fibre (%DM)" numFmtId="165">
      <sharedItems containsString="0" containsBlank="1" containsNumber="1" minValue="9.0805138898377802E-4" maxValue="0.27589256469046192"/>
    </cacheField>
    <cacheField name="Lipids (%DM)" numFmtId="0">
      <sharedItems containsString="0" containsBlank="1" containsNumber="1" minValue="0" maxValue="0.78637413394919176" count="382">
        <m/>
        <n v="0.12826009289031826"/>
        <n v="0.40629776826658504"/>
        <n v="0.23161094224924017"/>
        <n v="0.12573099415204669"/>
        <n v="0.21109839816933684"/>
        <n v="0.23493516399694947"/>
        <n v="0.20988372093023233"/>
        <n v="0.41554271034039769"/>
        <n v="0.26000000000000068"/>
        <n v="0.24027777777777792"/>
        <n v="0.1468946266573623"/>
        <n v="0.15087918321043725"/>
        <n v="0.17250090220137126"/>
        <n v="0.17052980132450357"/>
        <n v="0.26222222222222169"/>
        <n v="0.20321543408360165"/>
        <n v="0.16764308246958126"/>
        <n v="0"/>
        <n v="2.4585125998770607E-3"/>
        <n v="2.8517110266156331E-3"/>
        <n v="2.9088558500324213E-3"/>
        <n v="7.2727272727273196E-3"/>
        <n v="3.6204059243006403E-2"/>
        <n v="2.69254852849099E-2"/>
        <n v="2.4646040901940558E-2"/>
        <n v="2.206809583858993E-3"/>
        <n v="0.11145225667792458"/>
        <n v="0.18370694368507301"/>
        <n v="0.19300463548251134"/>
        <n v="0.15538014125467414"/>
        <n v="0.13780918727915215"/>
        <n v="0.11744804253262464"/>
        <n v="0.1516129032258059"/>
        <n v="0.10714285714285676"/>
        <n v="0.11285714285714321"/>
        <n v="9.4059405940594698E-2"/>
        <n v="6.2499999999999889E-2"/>
        <n v="7.4777448071216335E-2"/>
        <n v="6.243496357960443E-2"/>
        <n v="6.1470911086717428E-2"/>
        <n v="0.2490695677068423"/>
        <n v="0.10765154024511403"/>
        <n v="9.9670757258305986E-2"/>
        <n v="7.8014184397163344E-2"/>
        <n v="6.7292944785276254E-2"/>
        <n v="2.5471217524231093E-4"/>
        <n v="0.10222095671981757"/>
        <n v="9.5383830655445201E-2"/>
        <n v="0.10655090765588038"/>
        <n v="8.6210688365955468E-2"/>
        <n v="2.810603641009235E-2"/>
        <n v="0.24070414945212859"/>
        <n v="0.14028314028314026"/>
        <n v="0.1694847020933975"/>
        <n v="3.9286793593230285E-2"/>
        <n v="2.3437499999999889E-2"/>
        <n v="0.13551033286007252"/>
        <n v="2.5418994413408114E-2"/>
        <n v="6.8584070796460117E-2"/>
        <n v="8.0547375714533187E-2"/>
        <n v="7.9559199032388173E-2"/>
        <n v="5.9547244094488083E-2"/>
        <n v="6.72492401215804E-2"/>
        <n v="6.9606486058928274E-2"/>
        <n v="6.2301767104667061E-2"/>
        <n v="5.5278387547395558E-2"/>
        <n v="0.10314847942754934"/>
        <n v="0.12853524693963703"/>
        <n v="0.1339530952884006"/>
        <n v="0.11216899130786329"/>
        <n v="0.13010291595197254"/>
        <n v="0.11391661773341211"/>
        <n v="0.11393383674937052"/>
        <n v="0.12231850568072389"/>
        <n v="6.167322130854469E-2"/>
        <n v="5.7528617552098815E-2"/>
        <n v="6.0931399888454973E-2"/>
        <n v="0.11687711733908224"/>
        <n v="6.4716489681426626E-2"/>
        <n v="7.1324599708879055E-2"/>
        <n v="6.2620281273131018E-2"/>
        <n v="6.4231301939057905E-2"/>
        <n v="6.6898014266435268E-2"/>
        <n v="0.11148272017837257"/>
        <n v="0.11287988422575967"/>
        <n v="0.11546099290780165"/>
        <n v="0.15533980582524287"/>
        <n v="0.12719836400817996"/>
        <n v="0.11007427156732041"/>
        <n v="0.11652816251154174"/>
        <n v="0.14504356016011288"/>
        <n v="0.12581290645322685"/>
        <n v="0.13203797747847179"/>
        <n v="0.13427634276342792"/>
        <n v="0.11053984575835485"/>
        <n v="0.11183275827075267"/>
        <n v="0.10499462943071969"/>
        <n v="0.11667401852668724"/>
        <n v="9.9458394879369472E-2"/>
        <n v="0.14367237327962401"/>
        <n v="0.10266159695817523"/>
        <n v="0.10319479785128649"/>
        <n v="0.13821138211382133"/>
        <n v="0.1104368932038835"/>
        <n v="0.13389573869781524"/>
        <n v="0.36815920398009638"/>
        <n v="8.4136454030900865E-2"/>
        <n v="8.496732026143794E-2"/>
        <n v="0.24827586206896535"/>
        <n v="0.14955659101157392"/>
        <n v="0.1459504476368938"/>
        <n v="0.18696549690356812"/>
        <n v="0.2303290414878405"/>
        <n v="0.14864601597506322"/>
        <n v="0.14931588340273638"/>
        <n v="0.12970297029702982"/>
        <n v="0.12085816448152553"/>
        <n v="0.1287748396182129"/>
        <n v="0.14725312934631452"/>
        <n v="0.13488222007099093"/>
        <n v="0.14898001236348668"/>
        <n v="0.12071293545773676"/>
        <n v="0.12332912988650713"/>
        <n v="9.8674521354933264E-2"/>
        <n v="8.4250837721397853E-2"/>
        <n v="0.10961848468565272"/>
        <n v="8.9663760896637745E-2"/>
        <n v="7.564575645756455E-2"/>
        <n v="8.2684411723063844E-2"/>
        <n v="3.8822461026184474E-2"/>
        <n v="6.2096941959642105E-2"/>
        <n v="8.8793745346239517E-2"/>
        <n v="9.9624241256383139E-2"/>
        <n v="7.1841598037497789E-2"/>
        <n v="7.5876989646113335E-2"/>
        <n v="7.6276399425876495E-2"/>
        <n v="8.6014796327658405E-2"/>
        <n v="0.19329696024941567"/>
        <n v="8.489525909592055E-2"/>
        <n v="0.11224849982350882"/>
        <n v="0.13076578593819965"/>
        <n v="9.5751047277079393E-2"/>
        <n v="0.13132774081573617"/>
        <n v="0.21265036864571174"/>
        <n v="0.11873877469566962"/>
        <n v="0.13032518275775151"/>
        <n v="9.9165104787868552E-2"/>
        <n v="9.8956580276001183E-2"/>
        <n v="0.12808616404308171"/>
        <n v="0.13309946347503088"/>
        <n v="0.12819488817891367"/>
        <n v="0.11959910913140293"/>
        <n v="0.18580007064641468"/>
        <n v="0.18521764534034457"/>
        <n v="0.11624548736462059"/>
        <n v="0.13101361573373704"/>
        <n v="0.1289926289926292"/>
        <n v="0.28822258238789877"/>
        <n v="0.13775178687459377"/>
        <n v="0.15349838536060256"/>
        <n v="0.29499999999999904"/>
        <n v="0.16806722689075593"/>
        <n v="0.20939916716240359"/>
        <n v="0.11752260050009589"/>
        <n v="0.10991527364323339"/>
        <n v="0.48021708683473396"/>
        <n v="0.1056083220262326"/>
        <n v="5.6450216450216195E-2"/>
        <n v="5.5247524752475186E-2"/>
        <n v="6.0691205394773684E-2"/>
        <n v="5.8877644894204328E-2"/>
        <n v="6.5560335996721619E-2"/>
        <n v="6.4211148315934996E-2"/>
        <n v="8.1330868761552377E-2"/>
        <n v="7.0924369747899285E-2"/>
        <n v="0.14041433738901632"/>
        <n v="0.16649377593360981"/>
        <n v="8.7683447891509947E-2"/>
        <n v="0.19988895058300971"/>
        <n v="0.16837361736993017"/>
        <n v="0.15575146935348427"/>
        <n v="9.9638616417140224E-2"/>
        <n v="6.2100456621004718E-2"/>
        <n v="0.11339944063056184"/>
        <n v="0.10087173100871727"/>
        <n v="9.7545626179987521E-2"/>
        <n v="0.11226666666666651"/>
        <n v="0.14007516228219996"/>
        <n v="0.18354430379746833"/>
        <n v="0.14145704018294702"/>
        <n v="2.069917203311511E-3"/>
        <n v="3.6772658446895257E-3"/>
        <n v="6.9651741293532465E-2"/>
        <n v="0.12843711193897467"/>
        <n v="0.12769010043041606"/>
        <n v="0.11606946581666266"/>
        <n v="8.4413531457477209E-2"/>
        <n v="0.10571757482732158"/>
        <n v="9.9946457255041699E-2"/>
        <n v="7.0060719290054863E-4"/>
        <n v="4.3141592920354022E-2"/>
        <n v="3.0530164533820514E-2"/>
        <n v="2.5018811136192753E-2"/>
        <n v="8.1422924901185634E-2"/>
        <n v="6.9071531051445256E-2"/>
        <n v="0.11077618688771651"/>
        <n v="8.981748318924121E-2"/>
        <n v="7.8226600985221717E-2"/>
        <n v="9.6845846290537496E-2"/>
        <n v="7.9051383399209696E-2"/>
        <n v="8.7827808015833897E-2"/>
        <n v="8.8939566704675177E-2"/>
        <n v="5.0861532073904758E-2"/>
        <n v="4.7080218225904358E-2"/>
        <n v="8.8170315324362369E-2"/>
        <n v="0.1081020085759421"/>
        <n v="9.9508050089445521E-2"/>
        <n v="9.0743155149934807E-2"/>
        <n v="0.28547081380485739"/>
        <n v="0.41280405673084541"/>
        <n v="9.7944097944097863E-2"/>
        <n v="9.7710269780095005E-2"/>
        <n v="0.10636231180184574"/>
        <n v="0.15128688010043978"/>
        <n v="0.14761331728840765"/>
        <n v="0.13861607142857157"/>
        <n v="4.5215562565720457E-2"/>
        <n v="0.15620951323338872"/>
        <n v="0.13575240128068322"/>
        <n v="6.9002123142250515E-2"/>
        <n v="6.364801366937245E-2"/>
        <n v="3.5674470457078833E-3"/>
        <n v="0.10916374561842768"/>
        <n v="0.10801963993453356"/>
        <n v="8.5562913907284877E-2"/>
        <n v="8.9607390300230905E-2"/>
        <n v="7.4007220216606218E-2"/>
        <n v="9.0030518819938732E-2"/>
        <n v="0.10190476190476216"/>
        <n v="8.3580479913723527E-2"/>
        <n v="8.5026117237376964E-2"/>
        <n v="0.68564971751412462"/>
        <n v="0.12744772651842029"/>
        <n v="0.10738429537181493"/>
        <n v="3.491271820448727E-3"/>
        <n v="1.183162684869199E-2"/>
        <n v="0.14691151919866463"/>
        <n v="0.10568295114656057"/>
        <n v="6.2436028659160647E-2"/>
        <n v="9.3694493783303856E-2"/>
        <n v="9.1625985730379167E-2"/>
        <n v="0.13465426607359532"/>
        <n v="9.8096026490066213E-2"/>
        <n v="0.32112539413048791"/>
        <n v="8.6250527203711624E-2"/>
        <n v="0.10080956052428713"/>
        <n v="0.10405872193436949"/>
        <n v="0.12009435985417083"/>
        <n v="0.10415149308084448"/>
        <n v="7.816229116945117E-2"/>
        <n v="0.10271971229489785"/>
        <n v="0.13974208675263733"/>
        <n v="9.9620281438463576E-2"/>
        <n v="9.9697885196374236E-2"/>
        <n v="7.9642248722316622E-2"/>
        <n v="0.11440107671601629"/>
        <n v="0.11545701736038516"/>
        <n v="0.1085124677558037"/>
        <n v="0.11979390296264492"/>
        <n v="0.12723214285714302"/>
        <n v="0.13012181616832774"/>
        <n v="0.1231431159420292"/>
        <n v="0.12190812720848043"/>
        <n v="1.6648507300065618E-2"/>
        <n v="7.5154730327144481E-2"/>
        <n v="6.5541525012141721E-2"/>
        <n v="8.1842105263158049E-2"/>
        <n v="6.6899678821084607E-2"/>
        <n v="6.4638527166591908E-2"/>
        <n v="1.210474308300391E-2"/>
        <n v="2.8624192059095277E-2"/>
        <n v="3.7123462028001875E-2"/>
        <n v="1.7425227568270807E-2"/>
        <n v="3.7612838515546532E-2"/>
        <n v="4.0494458653026699E-2"/>
        <n v="3.8511187607573216E-2"/>
        <n v="3.5532994923858197E-2"/>
        <n v="4.0349344978165891E-2"/>
        <n v="3.3478893740902738E-2"/>
        <n v="2.5260316236020097E-2"/>
        <n v="3.0614016055543036E-2"/>
        <n v="3.0848963474826796E-2"/>
        <n v="9.2233905183525255E-4"/>
        <n v="1.7805475183620967E-3"/>
        <n v="4.140608151822267E-2"/>
        <n v="5.0833672224481097E-2"/>
        <n v="4.9446749654218469E-2"/>
        <n v="4.8959827833572445E-2"/>
        <n v="4.6156709473292645E-2"/>
        <n v="8.53916725476358E-2"/>
        <n v="7.8398510242085551E-2"/>
        <n v="0.11447132616487443"/>
        <n v="0.11064638783269976"/>
        <n v="0.12787663107947822"/>
        <n v="0.10498097544102369"/>
        <n v="0.1260406582768635"/>
        <n v="0.12216792536650378"/>
        <n v="0.10752907569883685"/>
        <n v="0.13854595336076814"/>
        <n v="0.13746478873239454"/>
        <n v="0.11867759254026555"/>
        <n v="9.9461048505634642E-2"/>
        <n v="0.11849778399813393"/>
        <n v="0.12161572052401715"/>
        <n v="0.13170731707317052"/>
        <n v="9.4776648546442854E-2"/>
        <n v="0.11328024659645519"/>
        <n v="0.10138029509757263"/>
        <n v="7.9926079926079918E-2"/>
        <n v="9.3594009983361315E-2"/>
        <n v="6.3917080544158789E-2"/>
        <n v="6.1120196238757085E-2"/>
        <n v="7.1475266942689242E-2"/>
        <n v="0.10600706713780916"/>
        <n v="9.6469104665825922E-2"/>
        <n v="0.12463289280469902"/>
        <n v="0.12327355184498057"/>
        <n v="0.12402840418385941"/>
        <n v="9.2078071182548737E-2"/>
        <n v="9.9182932364956899E-2"/>
        <n v="0.10995260663507078"/>
        <n v="8.5278796064055307E-2"/>
        <n v="0.1200923787528867"/>
        <n v="9.3317132442284789E-2"/>
        <n v="0.3593155893536123"/>
        <n v="0.78637413394919176"/>
        <n v="8.6623054364989516E-2"/>
        <n v="9.7672186225101543E-2"/>
        <n v="9.8057354301572919E-2"/>
        <n v="8.1152460984393993E-2"/>
        <n v="4.9266247379455064E-2"/>
        <n v="4.9986114968064377E-2"/>
        <n v="5.9711007224819479E-2"/>
        <n v="9.4395280235987866E-2"/>
        <n v="5.4689564068692409E-2"/>
        <n v="6.3674812030075412E-2"/>
        <n v="7.5624256837098613E-2"/>
        <n v="7.3829787234042432E-2"/>
        <n v="8.7201125175809135E-2"/>
        <n v="0.12358974358974384"/>
        <n v="0.10720150129017136"/>
        <n v="8.1253059226627733E-2"/>
        <n v="8.8413607275176886E-2"/>
        <n v="7.7047413793103314E-2"/>
        <n v="0.10887302396736342"/>
        <n v="0.1012844809433564"/>
        <n v="0.12147667747567936"/>
        <n v="0.10926993275696406"/>
        <n v="0.12556973564266183"/>
        <n v="0.14175438596491219"/>
        <n v="0.12917892484621518"/>
        <n v="0.13727703770602862"/>
        <n v="0.1064283809015738"/>
        <n v="0.13433221389821737"/>
        <n v="0.11980440097799516"/>
        <n v="0.15674102812803103"/>
        <n v="0.17340314136125679"/>
        <n v="0.17189360857483116"/>
        <n v="0.15182884748102177"/>
        <n v="0.13450292397660812"/>
        <n v="0.16310541310541293"/>
        <n v="0.14152094347295674"/>
        <n v="0.13190184049079778"/>
        <n v="0.10384718859295128"/>
        <n v="0.12686744130898708"/>
        <n v="0.11812467260345694"/>
        <n v="0.12026726057906478"/>
        <n v="0.19213682807641053"/>
        <n v="9.6536624203821919E-2"/>
        <n v="8.5237258347978906E-2"/>
        <n v="9.7795241213708861E-2"/>
      </sharedItems>
    </cacheField>
    <cacheField name="Ash (%DM)" numFmtId="165">
      <sharedItems containsString="0" containsBlank="1" containsNumber="1" minValue="5.0163202198935428E-2" maxValue="0.85665137614678899"/>
    </cacheField>
    <cacheField name="C:N" numFmtId="0">
      <sharedItems containsString="0" containsBlank="1" containsNumber="1" minValue="9.2342862613516363" maxValue="41.112106249756472"/>
    </cacheField>
    <cacheField name="Quarters" numFmtId="0" databaseField="0">
      <fieldGroup base="0">
        <rangePr groupBy="quarters" startDate="2014-05-20T00:00:00" endDate="2015-07-29T00:00:00"/>
        <groupItems count="6">
          <s v="&lt;20/05/2014"/>
          <s v="Qtr1"/>
          <s v="Qtr2"/>
          <s v="Qtr3"/>
          <s v="Qtr4"/>
          <s v="&gt;29/07/2015"/>
        </groupItems>
      </fieldGroup>
    </cacheField>
    <cacheField name="Years" numFmtId="0" databaseField="0">
      <fieldGroup base="0">
        <rangePr groupBy="years" startDate="2014-05-20T00:00:00" endDate="2015-07-29T00:00:00"/>
        <groupItems count="4">
          <s v="&lt;20/05/2014"/>
          <s v="2014"/>
          <s v="2015"/>
          <s v="&gt;29/07/2015"/>
        </groupItems>
      </fieldGroup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othy Ng" refreshedDate="43140.58003715278" createdVersion="6" refreshedVersion="6" minRefreshableVersion="3" recordCount="435" xr:uid="{00000000-000A-0000-FFFF-FFFF06000000}">
  <cacheSource type="worksheet">
    <worksheetSource ref="A6:N441" sheet="RawData"/>
  </cacheSource>
  <cacheFields count="16">
    <cacheField name="Date" numFmtId="164">
      <sharedItems containsSemiMixedTypes="0" containsNonDate="0" containsDate="1" containsString="0" minDate="2014-05-20T00:00:00" maxDate="2015-07-29T00:00:00" count="51">
        <d v="2014-05-20T00:00:00"/>
        <d v="2014-07-28T00:00:00"/>
        <d v="2014-08-11T00:00:00"/>
        <d v="2014-08-25T00:00:00"/>
        <d v="2014-09-08T00:00:00"/>
        <d v="2014-09-22T00:00:00"/>
        <d v="2014-10-06T00:00:00"/>
        <d v="2014-10-22T00:00:00"/>
        <d v="2014-11-06T00:00:00"/>
        <d v="2014-12-04T00:00:00"/>
        <d v="2014-12-17T00:00:00"/>
        <d v="2015-01-15T00:00:00"/>
        <d v="2015-01-26T00:00:00"/>
        <d v="2015-02-12T00:00:00"/>
        <d v="2015-02-23T00:00:00"/>
        <d v="2015-03-09T00:00:00"/>
        <d v="2015-03-18T00:00:00"/>
        <d v="2015-04-09T00:00:00"/>
        <d v="2015-04-21T00:00:00"/>
        <d v="2015-05-08T00:00:00"/>
        <d v="2015-05-18T00:00:00"/>
        <d v="2015-06-18T00:00:00"/>
        <d v="2015-06-29T00:00:00"/>
        <d v="2015-07-28T00:00:00"/>
        <d v="2014-05-27T00:00:00"/>
        <d v="2014-07-25T00:00:00"/>
        <d v="2014-08-08T00:00:00"/>
        <d v="2014-08-22T00:00:00"/>
        <d v="2014-09-05T00:00:00"/>
        <d v="2014-09-19T00:00:00"/>
        <d v="2014-10-03T00:00:00"/>
        <d v="2014-10-23T00:00:00"/>
        <d v="2014-10-31T00:00:00"/>
        <d v="2014-11-14T00:00:00"/>
        <d v="2014-11-28T00:00:00"/>
        <d v="2014-12-12T00:00:00"/>
        <d v="2015-01-09T00:00:00"/>
        <d v="2015-01-23T00:00:00"/>
        <d v="2015-02-05T00:00:00"/>
        <d v="2015-02-20T00:00:00"/>
        <d v="2015-03-06T00:00:00"/>
        <d v="2015-03-20T00:00:00"/>
        <d v="2015-04-02T00:00:00"/>
        <d v="2015-04-17T00:00:00"/>
        <d v="2015-04-30T00:00:00"/>
        <d v="2015-05-15T00:00:00"/>
        <d v="2015-05-29T00:00:00"/>
        <d v="2015-06-12T00:00:00"/>
        <d v="2015-06-26T00:00:00"/>
        <d v="2015-07-10T00:00:00"/>
        <d v="2015-07-24T00:00:00"/>
      </sharedItems>
      <fieldGroup par="15" base="0">
        <rangePr groupBy="months" startDate="2014-05-20T00:00:00" endDate="2015-07-29T00:00:00"/>
        <groupItems count="14">
          <s v="&lt;20/05/201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9/07/2015"/>
        </groupItems>
      </fieldGroup>
    </cacheField>
    <cacheField name="Season" numFmtId="164">
      <sharedItems count="6">
        <s v="Autumn 2014"/>
        <s v="Winter 2014"/>
        <s v="Spring 2014"/>
        <s v="Summer 2014/2015"/>
        <s v="Autumn 2015"/>
        <s v="Winter 2015"/>
      </sharedItems>
    </cacheField>
    <cacheField name="Sample Type" numFmtId="0">
      <sharedItems count="2">
        <s v="Green Waste"/>
        <s v="Paunch Grass"/>
      </sharedItems>
    </cacheField>
    <cacheField name="Moisture Content (w/w%)" numFmtId="165">
      <sharedItems containsString="0" containsBlank="1" containsNumber="1" minValue="0.13583875708587023" maxValue="0.88856695056814661"/>
    </cacheField>
    <cacheField name="Crude Protein (%DM)" numFmtId="0">
      <sharedItems containsString="0" containsBlank="1" containsNumber="1" minValue="6.216777861118316E-2" maxValue="0.28141084313392639"/>
    </cacheField>
    <cacheField name="Total Carbohydrates (%DM)" numFmtId="0">
      <sharedItems containsString="0" containsBlank="1" containsNumber="1" minValue="4.3291966529087296E-2" maxValue="0.47180701930267521"/>
    </cacheField>
    <cacheField name="Crude Fibre (%DM)" numFmtId="165">
      <sharedItems containsString="0" containsBlank="1" containsNumber="1" minValue="7.9547273695218914E-4" maxValue="0.27589256469046192"/>
    </cacheField>
    <cacheField name="Lipids (%DM)" numFmtId="0">
      <sharedItems containsString="0" containsBlank="1" containsNumber="1" minValue="0" maxValue="0.78637413394919176"/>
    </cacheField>
    <cacheField name="Ash (%DM)" numFmtId="165">
      <sharedItems containsString="0" containsBlank="1" containsNumber="1" minValue="5.0163202198935428E-2" maxValue="0.85665137614678899"/>
    </cacheField>
    <cacheField name="C:N" numFmtId="0">
      <sharedItems containsString="0" containsBlank="1" containsNumber="1" minValue="9.2342862613516363" maxValue="41.112106249756472"/>
    </cacheField>
    <cacheField name="Organic N Content_x000a_(%Total N)" numFmtId="0">
      <sharedItems containsString="0" containsBlank="1" containsNumber="1" minValue="0.16877470355731206" maxValue="0.94557321893790625"/>
    </cacheField>
    <cacheField name="NO2 Content (%Total N)" numFmtId="0">
      <sharedItems containsString="0" containsBlank="1" containsNumber="1" minValue="1.8560361288587535E-3" maxValue="3.1552614190598807E-2"/>
    </cacheField>
    <cacheField name="NO3 Content (%Total N)" numFmtId="0">
      <sharedItems containsString="0" containsBlank="1" containsNumber="1" minValue="0" maxValue="6.0667650835261801E-2"/>
    </cacheField>
    <cacheField name="NH4 Content (%Total N)" numFmtId="0">
      <sharedItems containsString="0" containsBlank="1" containsNumber="1" minValue="7.6834349427254674E-3" maxValue="0.96653081410319586"/>
    </cacheField>
    <cacheField name="Quarters" numFmtId="0" databaseField="0">
      <fieldGroup base="0">
        <rangePr groupBy="quarters" startDate="2014-05-20T00:00:00" endDate="2015-07-29T00:00:00"/>
        <groupItems count="6">
          <s v="&lt;20/05/2014"/>
          <s v="Qtr1"/>
          <s v="Qtr2"/>
          <s v="Qtr3"/>
          <s v="Qtr4"/>
          <s v="&gt;29/07/2015"/>
        </groupItems>
      </fieldGroup>
    </cacheField>
    <cacheField name="Years" numFmtId="0" databaseField="0">
      <fieldGroup base="0">
        <rangePr groupBy="years" startDate="2014-05-20T00:00:00" endDate="2015-07-29T00:00:00"/>
        <groupItems count="4">
          <s v="&lt;20/05/2014"/>
          <s v="2014"/>
          <s v="2015"/>
          <s v="&gt;29/07/20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35">
  <r>
    <x v="0"/>
    <x v="0"/>
    <x v="0"/>
    <x v="0"/>
    <n v="0.18294386565685272"/>
    <n v="9.50735020549347E-2"/>
    <n v="6.2974810075953043E-3"/>
    <x v="0"/>
    <n v="0.27592371871275373"/>
    <n v="9.7706480043625756"/>
  </r>
  <r>
    <x v="0"/>
    <x v="0"/>
    <x v="0"/>
    <x v="1"/>
    <n v="0.1715681403875351"/>
    <n v="0.1159897971156678"/>
    <n v="7.6483942044466666E-2"/>
    <x v="1"/>
    <n v="0.45003700962250126"/>
    <n v="17.176755812597172"/>
  </r>
  <r>
    <x v="0"/>
    <x v="0"/>
    <x v="0"/>
    <x v="2"/>
    <n v="6.9477520883083344E-2"/>
    <n v="0.10808656544017156"/>
    <n v="3.4663374924938317E-2"/>
    <x v="2"/>
    <n v="0.41398759165256693"/>
    <n v="38.967317829324358"/>
  </r>
  <r>
    <x v="0"/>
    <x v="0"/>
    <x v="0"/>
    <x v="3"/>
    <m/>
    <m/>
    <m/>
    <x v="3"/>
    <n v="8.0974842767295399E-2"/>
    <m/>
  </r>
  <r>
    <x v="0"/>
    <x v="0"/>
    <x v="0"/>
    <x v="4"/>
    <m/>
    <m/>
    <m/>
    <x v="4"/>
    <n v="6.8032786885246013E-2"/>
    <m/>
  </r>
  <r>
    <x v="0"/>
    <x v="0"/>
    <x v="0"/>
    <x v="5"/>
    <m/>
    <m/>
    <m/>
    <x v="5"/>
    <n v="7.2100313479624645E-2"/>
    <m/>
  </r>
  <r>
    <x v="0"/>
    <x v="0"/>
    <x v="0"/>
    <x v="6"/>
    <m/>
    <m/>
    <m/>
    <x v="0"/>
    <n v="7.4074074074073931E-2"/>
    <m/>
  </r>
  <r>
    <x v="0"/>
    <x v="0"/>
    <x v="0"/>
    <x v="7"/>
    <m/>
    <m/>
    <m/>
    <x v="0"/>
    <n v="6.8843777581641188E-2"/>
    <m/>
  </r>
  <r>
    <x v="0"/>
    <x v="0"/>
    <x v="0"/>
    <x v="8"/>
    <m/>
    <m/>
    <m/>
    <x v="0"/>
    <n v="6.259097525473091E-2"/>
    <m/>
  </r>
  <r>
    <x v="1"/>
    <x v="1"/>
    <x v="0"/>
    <x v="9"/>
    <n v="0.16864456236362457"/>
    <n v="0.28872774536864748"/>
    <n v="5.786463708492396E-2"/>
    <x v="6"/>
    <n v="9.7799511002445119E-2"/>
    <n v="15.686350352483688"/>
  </r>
  <r>
    <x v="1"/>
    <x v="1"/>
    <x v="0"/>
    <x v="10"/>
    <n v="7.9162999987602234E-2"/>
    <n v="7.0341769729176579E-2"/>
    <n v="0.10016950850852428"/>
    <x v="7"/>
    <n v="0.10169491525423893"/>
    <n v="33.062121143957718"/>
  </r>
  <r>
    <x v="1"/>
    <x v="1"/>
    <x v="0"/>
    <x v="11"/>
    <n v="0.15707327425479889"/>
    <n v="0.22722403271822433"/>
    <n v="8.8008382077266259E-2"/>
    <x v="8"/>
    <n v="9.8522167487684886E-2"/>
    <n v="15.557044301925934"/>
  </r>
  <r>
    <x v="1"/>
    <x v="1"/>
    <x v="0"/>
    <x v="12"/>
    <m/>
    <m/>
    <m/>
    <x v="9"/>
    <n v="0.10038119440914936"/>
    <m/>
  </r>
  <r>
    <x v="1"/>
    <x v="1"/>
    <x v="0"/>
    <x v="13"/>
    <m/>
    <m/>
    <m/>
    <x v="0"/>
    <m/>
    <m/>
  </r>
  <r>
    <x v="1"/>
    <x v="1"/>
    <x v="0"/>
    <x v="14"/>
    <m/>
    <m/>
    <m/>
    <x v="10"/>
    <n v="9.3376764386536762E-2"/>
    <m/>
  </r>
  <r>
    <x v="1"/>
    <x v="1"/>
    <x v="0"/>
    <x v="15"/>
    <m/>
    <m/>
    <m/>
    <x v="11"/>
    <n v="0.13089802130897932"/>
    <m/>
  </r>
  <r>
    <x v="1"/>
    <x v="1"/>
    <x v="0"/>
    <x v="16"/>
    <m/>
    <m/>
    <m/>
    <x v="12"/>
    <n v="0.20918367346938774"/>
    <m/>
  </r>
  <r>
    <x v="1"/>
    <x v="1"/>
    <x v="0"/>
    <x v="17"/>
    <m/>
    <m/>
    <m/>
    <x v="13"/>
    <n v="0.20568181818181908"/>
    <m/>
  </r>
  <r>
    <x v="2"/>
    <x v="1"/>
    <x v="0"/>
    <x v="18"/>
    <n v="0.16990049183368683"/>
    <n v="0.17903264790888607"/>
    <n v="6.4663976763948611E-2"/>
    <x v="14"/>
    <n v="0.10650887573964871"/>
    <n v="15.282814011681811"/>
  </r>
  <r>
    <x v="2"/>
    <x v="1"/>
    <x v="0"/>
    <x v="19"/>
    <n v="7.7290304005146027E-2"/>
    <n v="5.8358655265727734E-2"/>
    <n v="4.6491602378827566E-2"/>
    <x v="15"/>
    <n v="0.10714285714286038"/>
    <n v="33.234506126003488"/>
  </r>
  <r>
    <x v="2"/>
    <x v="1"/>
    <x v="0"/>
    <x v="20"/>
    <n v="0.13896302878856659"/>
    <n v="7.1075300463187954E-2"/>
    <n v="1.8709370074526176E-2"/>
    <x v="16"/>
    <n v="0.11627906976745964"/>
    <n v="14.326327245143531"/>
  </r>
  <r>
    <x v="2"/>
    <x v="1"/>
    <x v="0"/>
    <x v="21"/>
    <m/>
    <m/>
    <m/>
    <x v="17"/>
    <n v="0.13999999999999979"/>
    <m/>
  </r>
  <r>
    <x v="2"/>
    <x v="1"/>
    <x v="0"/>
    <x v="22"/>
    <m/>
    <m/>
    <m/>
    <x v="18"/>
    <n v="0.11927877947295216"/>
    <m/>
  </r>
  <r>
    <x v="2"/>
    <x v="1"/>
    <x v="0"/>
    <x v="23"/>
    <m/>
    <m/>
    <m/>
    <x v="0"/>
    <n v="9.622886866059796E-2"/>
    <m/>
  </r>
  <r>
    <x v="2"/>
    <x v="1"/>
    <x v="0"/>
    <x v="24"/>
    <m/>
    <m/>
    <m/>
    <x v="0"/>
    <n v="0.25685785536159716"/>
    <m/>
  </r>
  <r>
    <x v="2"/>
    <x v="1"/>
    <x v="0"/>
    <x v="25"/>
    <m/>
    <m/>
    <m/>
    <x v="0"/>
    <n v="0.16508538899430689"/>
    <m/>
  </r>
  <r>
    <x v="2"/>
    <x v="1"/>
    <x v="0"/>
    <x v="26"/>
    <m/>
    <m/>
    <m/>
    <x v="19"/>
    <n v="0.20347394540942867"/>
    <m/>
  </r>
  <r>
    <x v="3"/>
    <x v="1"/>
    <x v="0"/>
    <x v="27"/>
    <n v="0.18422740697860718"/>
    <n v="0.13632583048149241"/>
    <m/>
    <x v="0"/>
    <n v="0.17494824016563176"/>
    <n v="12.088217280640141"/>
  </r>
  <r>
    <x v="3"/>
    <x v="1"/>
    <x v="0"/>
    <x v="28"/>
    <n v="0.16200113296508789"/>
    <n v="0.17416707331272027"/>
    <m/>
    <x v="0"/>
    <n v="0.21914648212225987"/>
    <n v="15.978162776938905"/>
  </r>
  <r>
    <x v="3"/>
    <x v="1"/>
    <x v="0"/>
    <x v="29"/>
    <n v="8.5198305547237396E-2"/>
    <n v="0.1505013780734013"/>
    <m/>
    <x v="0"/>
    <n v="0.21715526601520024"/>
    <n v="30.421097525579743"/>
  </r>
  <r>
    <x v="3"/>
    <x v="1"/>
    <x v="0"/>
    <x v="30"/>
    <m/>
    <m/>
    <m/>
    <x v="20"/>
    <n v="0.10707456978967511"/>
    <m/>
  </r>
  <r>
    <x v="3"/>
    <x v="1"/>
    <x v="0"/>
    <x v="31"/>
    <m/>
    <m/>
    <m/>
    <x v="21"/>
    <n v="0.16720516962843218"/>
    <m/>
  </r>
  <r>
    <x v="3"/>
    <x v="1"/>
    <x v="0"/>
    <x v="32"/>
    <m/>
    <m/>
    <m/>
    <x v="22"/>
    <n v="0.13013698630137083"/>
    <m/>
  </r>
  <r>
    <x v="3"/>
    <x v="1"/>
    <x v="0"/>
    <x v="33"/>
    <m/>
    <m/>
    <m/>
    <x v="23"/>
    <n v="0.15357967667436598"/>
    <m/>
  </r>
  <r>
    <x v="3"/>
    <x v="1"/>
    <x v="0"/>
    <x v="34"/>
    <m/>
    <m/>
    <m/>
    <x v="24"/>
    <n v="0.14814814814814836"/>
    <m/>
  </r>
  <r>
    <x v="3"/>
    <x v="1"/>
    <x v="0"/>
    <x v="35"/>
    <m/>
    <m/>
    <m/>
    <x v="25"/>
    <n v="0.14946619217082069"/>
    <m/>
  </r>
  <r>
    <x v="4"/>
    <x v="2"/>
    <x v="0"/>
    <x v="36"/>
    <n v="0.14322112500667572"/>
    <n v="0.12743540042578799"/>
    <m/>
    <x v="0"/>
    <n v="0.39369592088998717"/>
    <n v="9.6919745464945972"/>
  </r>
  <r>
    <x v="4"/>
    <x v="2"/>
    <x v="0"/>
    <x v="37"/>
    <n v="0.1387706845998764"/>
    <n v="0.11098541631396137"/>
    <n v="4.075591985428606E-2"/>
    <x v="26"/>
    <n v="0.40208768267223355"/>
    <n v="18.104402537469358"/>
  </r>
  <r>
    <x v="4"/>
    <x v="2"/>
    <x v="0"/>
    <x v="38"/>
    <m/>
    <m/>
    <m/>
    <x v="27"/>
    <n v="0.31574608408903493"/>
    <m/>
  </r>
  <r>
    <x v="4"/>
    <x v="2"/>
    <x v="0"/>
    <x v="39"/>
    <m/>
    <m/>
    <m/>
    <x v="28"/>
    <n v="0.17077045274026989"/>
    <m/>
  </r>
  <r>
    <x v="4"/>
    <x v="2"/>
    <x v="0"/>
    <x v="40"/>
    <m/>
    <m/>
    <m/>
    <x v="29"/>
    <n v="0.15536723163841878"/>
    <m/>
  </r>
  <r>
    <x v="4"/>
    <x v="2"/>
    <x v="0"/>
    <x v="41"/>
    <m/>
    <m/>
    <m/>
    <x v="30"/>
    <n v="0.15377969762419005"/>
    <m/>
  </r>
  <r>
    <x v="5"/>
    <x v="2"/>
    <x v="0"/>
    <x v="42"/>
    <n v="0.21068234741687775"/>
    <n v="0.17917800783482929"/>
    <n v="5.1097602161429251E-2"/>
    <x v="31"/>
    <n v="9.5516569200780485E-2"/>
    <n v="12.672967361176484"/>
  </r>
  <r>
    <x v="5"/>
    <x v="2"/>
    <x v="0"/>
    <x v="43"/>
    <m/>
    <m/>
    <m/>
    <x v="32"/>
    <n v="0.12847483095417053"/>
    <m/>
  </r>
  <r>
    <x v="5"/>
    <x v="2"/>
    <x v="0"/>
    <x v="44"/>
    <m/>
    <m/>
    <m/>
    <x v="33"/>
    <n v="9.5789473684209869E-2"/>
    <m/>
  </r>
  <r>
    <x v="6"/>
    <x v="2"/>
    <x v="0"/>
    <x v="45"/>
    <n v="0.24337825179100037"/>
    <n v="0.22826812828251855"/>
    <n v="6.3111899599188698E-2"/>
    <x v="34"/>
    <n v="9.8294884653962647E-2"/>
    <n v="10.60456682421022"/>
  </r>
  <r>
    <x v="6"/>
    <x v="2"/>
    <x v="0"/>
    <x v="46"/>
    <n v="0.203125"/>
    <n v="0.18539123521330647"/>
    <n v="4.2782343584310489E-2"/>
    <x v="35"/>
    <n v="9.3645484949832339E-2"/>
    <n v="12.027692307692307"/>
  </r>
  <r>
    <x v="6"/>
    <x v="2"/>
    <x v="0"/>
    <x v="47"/>
    <n v="0.21062500000000001"/>
    <n v="0.15627317885666819"/>
    <n v="3.6555831915171824E-2"/>
    <x v="36"/>
    <n v="0.10130718954248265"/>
    <n v="11.86646884272997"/>
  </r>
  <r>
    <x v="6"/>
    <x v="2"/>
    <x v="0"/>
    <x v="48"/>
    <m/>
    <m/>
    <m/>
    <x v="37"/>
    <n v="0.16221765913757644"/>
    <m/>
  </r>
  <r>
    <x v="6"/>
    <x v="2"/>
    <x v="0"/>
    <x v="49"/>
    <m/>
    <m/>
    <m/>
    <x v="38"/>
    <n v="0.12840043525571326"/>
    <m/>
  </r>
  <r>
    <x v="6"/>
    <x v="2"/>
    <x v="0"/>
    <x v="50"/>
    <m/>
    <m/>
    <m/>
    <x v="0"/>
    <n v="0.85665137614678899"/>
    <m/>
  </r>
  <r>
    <x v="6"/>
    <x v="2"/>
    <x v="0"/>
    <x v="51"/>
    <m/>
    <m/>
    <m/>
    <x v="39"/>
    <n v="0.14976744186046484"/>
    <m/>
  </r>
  <r>
    <x v="6"/>
    <x v="2"/>
    <x v="0"/>
    <x v="52"/>
    <m/>
    <m/>
    <m/>
    <x v="40"/>
    <n v="0.16734693877551013"/>
    <m/>
  </r>
  <r>
    <x v="6"/>
    <x v="2"/>
    <x v="0"/>
    <x v="53"/>
    <m/>
    <m/>
    <m/>
    <x v="41"/>
    <n v="0.22181818181818169"/>
    <m/>
  </r>
  <r>
    <x v="7"/>
    <x v="2"/>
    <x v="0"/>
    <x v="54"/>
    <n v="0.22759513556957245"/>
    <n v="0.19690101242014163"/>
    <n v="6.9791941006058497E-2"/>
    <x v="42"/>
    <n v="0.14237573715248575"/>
    <n v="11.601092626772733"/>
  </r>
  <r>
    <x v="7"/>
    <x v="2"/>
    <x v="0"/>
    <x v="55"/>
    <n v="8.2891024649143219E-2"/>
    <n v="0.1589198771320926"/>
    <n v="2.4612702032066225E-2"/>
    <x v="43"/>
    <n v="0.1318101933216172"/>
    <n v="37.672741719544703"/>
  </r>
  <r>
    <x v="7"/>
    <x v="2"/>
    <x v="0"/>
    <x v="56"/>
    <n v="0.2308671176433563"/>
    <n v="0.19484894826503729"/>
    <n v="8.0251034851112957E-2"/>
    <x v="44"/>
    <n v="0.18856065367693306"/>
    <n v="11.137092523637746"/>
  </r>
  <r>
    <x v="7"/>
    <x v="2"/>
    <x v="0"/>
    <x v="57"/>
    <m/>
    <m/>
    <m/>
    <x v="45"/>
    <m/>
    <m/>
  </r>
  <r>
    <x v="7"/>
    <x v="2"/>
    <x v="0"/>
    <x v="58"/>
    <m/>
    <m/>
    <m/>
    <x v="46"/>
    <n v="6.1773255813952842E-2"/>
    <m/>
  </r>
  <r>
    <x v="7"/>
    <x v="2"/>
    <x v="0"/>
    <x v="59"/>
    <m/>
    <m/>
    <m/>
    <x v="0"/>
    <n v="5.6492411467116505E-2"/>
    <m/>
  </r>
  <r>
    <x v="7"/>
    <x v="2"/>
    <x v="0"/>
    <x v="60"/>
    <m/>
    <m/>
    <m/>
    <x v="47"/>
    <n v="0.15236051502145867"/>
    <m/>
  </r>
  <r>
    <x v="7"/>
    <x v="2"/>
    <x v="0"/>
    <x v="61"/>
    <m/>
    <m/>
    <m/>
    <x v="48"/>
    <n v="0.13518052057094856"/>
    <m/>
  </r>
  <r>
    <x v="7"/>
    <x v="2"/>
    <x v="0"/>
    <x v="62"/>
    <m/>
    <m/>
    <m/>
    <x v="49"/>
    <n v="0.14338781575037118"/>
    <m/>
  </r>
  <r>
    <x v="8"/>
    <x v="2"/>
    <x v="0"/>
    <x v="63"/>
    <n v="0.18332299590110779"/>
    <n v="0.13406846611197168"/>
    <n v="3.4640171858229256E-2"/>
    <x v="50"/>
    <n v="0.2298288508557457"/>
    <n v="11.867016706552553"/>
  </r>
  <r>
    <x v="8"/>
    <x v="2"/>
    <x v="0"/>
    <x v="64"/>
    <n v="0.1884569525718689"/>
    <n v="0.18707877344031437"/>
    <n v="8.4570430577033576E-2"/>
    <x v="51"/>
    <n v="0.20692431561996738"/>
    <n v="13.504473899695203"/>
  </r>
  <r>
    <x v="8"/>
    <x v="2"/>
    <x v="0"/>
    <x v="65"/>
    <n v="0.20188768208026886"/>
    <n v="0.23002055502156896"/>
    <n v="5.3439680957136304E-2"/>
    <x v="52"/>
    <n v="0.23058252427184464"/>
    <n v="12.542954682722817"/>
  </r>
  <r>
    <x v="8"/>
    <x v="2"/>
    <x v="0"/>
    <x v="66"/>
    <m/>
    <m/>
    <m/>
    <x v="53"/>
    <m/>
    <m/>
  </r>
  <r>
    <x v="8"/>
    <x v="2"/>
    <x v="0"/>
    <x v="67"/>
    <m/>
    <m/>
    <m/>
    <x v="54"/>
    <n v="0.10344827586206823"/>
    <m/>
  </r>
  <r>
    <x v="8"/>
    <x v="2"/>
    <x v="0"/>
    <x v="68"/>
    <m/>
    <m/>
    <m/>
    <x v="55"/>
    <n v="0.11888782358580907"/>
    <m/>
  </r>
  <r>
    <x v="8"/>
    <x v="2"/>
    <x v="0"/>
    <x v="69"/>
    <m/>
    <m/>
    <m/>
    <x v="56"/>
    <n v="0.12557286892758823"/>
    <m/>
  </r>
  <r>
    <x v="8"/>
    <x v="2"/>
    <x v="0"/>
    <x v="70"/>
    <m/>
    <m/>
    <m/>
    <x v="57"/>
    <n v="0.13122529644268799"/>
    <m/>
  </r>
  <r>
    <x v="8"/>
    <x v="2"/>
    <x v="0"/>
    <x v="71"/>
    <m/>
    <m/>
    <m/>
    <x v="58"/>
    <n v="0.13377609108159391"/>
    <m/>
  </r>
  <r>
    <x v="9"/>
    <x v="3"/>
    <x v="0"/>
    <x v="72"/>
    <n v="0.26446753740310669"/>
    <n v="0.16912772288275046"/>
    <n v="7.8220962408044728E-2"/>
    <x v="59"/>
    <n v="0.1045098352790669"/>
    <n v="9.9514968236628611"/>
  </r>
  <r>
    <x v="9"/>
    <x v="3"/>
    <x v="0"/>
    <x v="73"/>
    <n v="0.19590100646018982"/>
    <n v="0.23536210637185212"/>
    <n v="6.1949898442789378E-2"/>
    <x v="60"/>
    <n v="0.10230683474830551"/>
    <n v="12.744311839919602"/>
  </r>
  <r>
    <x v="9"/>
    <x v="3"/>
    <x v="0"/>
    <x v="74"/>
    <n v="0.22956109046936035"/>
    <n v="0.1976442832159524"/>
    <n v="0.11077010919991738"/>
    <x v="61"/>
    <n v="9.9845679012345895E-2"/>
    <n v="11.487646557248333"/>
  </r>
  <r>
    <x v="9"/>
    <x v="3"/>
    <x v="0"/>
    <x v="75"/>
    <m/>
    <m/>
    <m/>
    <x v="62"/>
    <n v="0.15537293683404171"/>
    <m/>
  </r>
  <r>
    <x v="9"/>
    <x v="3"/>
    <x v="0"/>
    <x v="76"/>
    <m/>
    <m/>
    <m/>
    <x v="63"/>
    <n v="0.13320242186221617"/>
    <m/>
  </r>
  <r>
    <x v="9"/>
    <x v="3"/>
    <x v="0"/>
    <x v="77"/>
    <m/>
    <m/>
    <m/>
    <x v="64"/>
    <n v="0.14333908677232121"/>
    <m/>
  </r>
  <r>
    <x v="9"/>
    <x v="3"/>
    <x v="0"/>
    <x v="78"/>
    <m/>
    <m/>
    <m/>
    <x v="65"/>
    <n v="9.8301409468739137E-2"/>
    <m/>
  </r>
  <r>
    <x v="9"/>
    <x v="3"/>
    <x v="0"/>
    <x v="79"/>
    <m/>
    <m/>
    <m/>
    <x v="66"/>
    <n v="0.1126771122273033"/>
    <m/>
  </r>
  <r>
    <x v="9"/>
    <x v="3"/>
    <x v="0"/>
    <x v="80"/>
    <m/>
    <m/>
    <m/>
    <x v="67"/>
    <n v="0.12220028592824611"/>
    <m/>
  </r>
  <r>
    <x v="10"/>
    <x v="3"/>
    <x v="0"/>
    <x v="81"/>
    <n v="0.21201808750629425"/>
    <n v="0.19909267602343655"/>
    <n v="0.11101410342512602"/>
    <x v="68"/>
    <n v="0.12446418829397608"/>
    <n v="12.246835794005648"/>
  </r>
  <r>
    <x v="10"/>
    <x v="3"/>
    <x v="0"/>
    <x v="82"/>
    <n v="0.1879860907793045"/>
    <n v="0.19136934618134233"/>
    <n v="6.1445378151262983E-2"/>
    <x v="69"/>
    <n v="0.10373684646615264"/>
    <n v="13.445043027512195"/>
  </r>
  <r>
    <x v="10"/>
    <x v="3"/>
    <x v="0"/>
    <x v="83"/>
    <n v="0.18950797617435455"/>
    <n v="0.1923203169950263"/>
    <n v="9.1458907331507799E-2"/>
    <x v="70"/>
    <n v="0.10349107835531419"/>
    <n v="13.538520475260199"/>
  </r>
  <r>
    <x v="10"/>
    <x v="3"/>
    <x v="0"/>
    <x v="84"/>
    <m/>
    <m/>
    <m/>
    <x v="71"/>
    <n v="0.15283472359677672"/>
    <m/>
  </r>
  <r>
    <x v="10"/>
    <x v="3"/>
    <x v="0"/>
    <x v="85"/>
    <m/>
    <m/>
    <m/>
    <x v="72"/>
    <n v="0.12621527777777802"/>
    <m/>
  </r>
  <r>
    <x v="10"/>
    <x v="3"/>
    <x v="0"/>
    <x v="86"/>
    <m/>
    <m/>
    <m/>
    <x v="73"/>
    <n v="0.12215411558668984"/>
    <m/>
  </r>
  <r>
    <x v="10"/>
    <x v="3"/>
    <x v="0"/>
    <x v="87"/>
    <m/>
    <m/>
    <m/>
    <x v="74"/>
    <n v="0.11850589194396996"/>
    <m/>
  </r>
  <r>
    <x v="10"/>
    <x v="3"/>
    <x v="0"/>
    <x v="88"/>
    <m/>
    <m/>
    <m/>
    <x v="75"/>
    <n v="0.12947898508619093"/>
    <m/>
  </r>
  <r>
    <x v="10"/>
    <x v="3"/>
    <x v="0"/>
    <x v="89"/>
    <m/>
    <m/>
    <m/>
    <x v="0"/>
    <n v="0.12383345297918115"/>
    <m/>
  </r>
  <r>
    <x v="11"/>
    <x v="3"/>
    <x v="0"/>
    <x v="90"/>
    <n v="0.18949958682060242"/>
    <n v="0.16614876122570224"/>
    <n v="2.0644206845545132E-2"/>
    <x v="76"/>
    <n v="0.2303422152560089"/>
    <n v="11.189970796805749"/>
  </r>
  <r>
    <x v="11"/>
    <x v="3"/>
    <x v="0"/>
    <x v="91"/>
    <n v="0.21422998607158661"/>
    <n v="0.18381954410081036"/>
    <n v="8.2415013691311143E-2"/>
    <x v="77"/>
    <n v="0.25163817127363097"/>
    <n v="11.877354872954083"/>
  </r>
  <r>
    <x v="11"/>
    <x v="3"/>
    <x v="0"/>
    <x v="92"/>
    <n v="0.21553429961204529"/>
    <n v="0.18362575093016972"/>
    <n v="9.7279416728547993E-2"/>
    <x v="78"/>
    <n v="0.2527064401422352"/>
    <n v="11.683280626415645"/>
  </r>
  <r>
    <x v="11"/>
    <x v="3"/>
    <x v="0"/>
    <x v="93"/>
    <m/>
    <m/>
    <m/>
    <x v="79"/>
    <n v="0.12918281781504601"/>
    <m/>
  </r>
  <r>
    <x v="11"/>
    <x v="3"/>
    <x v="0"/>
    <x v="94"/>
    <m/>
    <m/>
    <m/>
    <x v="80"/>
    <n v="0.12797125483692609"/>
    <m/>
  </r>
  <r>
    <x v="11"/>
    <x v="3"/>
    <x v="0"/>
    <x v="95"/>
    <m/>
    <m/>
    <m/>
    <x v="81"/>
    <n v="0.12091441526544501"/>
    <m/>
  </r>
  <r>
    <x v="11"/>
    <x v="3"/>
    <x v="0"/>
    <x v="96"/>
    <m/>
    <m/>
    <m/>
    <x v="82"/>
    <n v="0.13215246220903273"/>
    <m/>
  </r>
  <r>
    <x v="11"/>
    <x v="3"/>
    <x v="0"/>
    <x v="97"/>
    <m/>
    <m/>
    <m/>
    <x v="83"/>
    <n v="0.12644769318397611"/>
    <m/>
  </r>
  <r>
    <x v="11"/>
    <x v="3"/>
    <x v="0"/>
    <x v="98"/>
    <m/>
    <m/>
    <m/>
    <x v="84"/>
    <n v="0.13330628803245501"/>
    <m/>
  </r>
  <r>
    <x v="12"/>
    <x v="3"/>
    <x v="0"/>
    <x v="99"/>
    <n v="0.17941638827323914"/>
    <n v="0.37525754074640849"/>
    <n v="5.3956110328161749E-2"/>
    <x v="85"/>
    <n v="0.1898395721925133"/>
    <n v="12.746843094474199"/>
  </r>
  <r>
    <x v="12"/>
    <x v="3"/>
    <x v="0"/>
    <x v="100"/>
    <n v="0.15249289572238922"/>
    <n v="0.1748686219442776"/>
    <n v="3.7857430527597137E-2"/>
    <x v="86"/>
    <n v="0.18208392267798162"/>
    <n v="17.226746534097153"/>
  </r>
  <r>
    <x v="12"/>
    <x v="3"/>
    <x v="0"/>
    <x v="101"/>
    <m/>
    <n v="0.21219161059327291"/>
    <n v="6.6763906384676053E-2"/>
    <x v="87"/>
    <n v="0.1739009717723283"/>
    <m/>
  </r>
  <r>
    <x v="12"/>
    <x v="3"/>
    <x v="0"/>
    <x v="102"/>
    <m/>
    <m/>
    <m/>
    <x v="88"/>
    <n v="9.0062111801241698E-2"/>
    <m/>
  </r>
  <r>
    <x v="12"/>
    <x v="3"/>
    <x v="0"/>
    <x v="103"/>
    <m/>
    <m/>
    <m/>
    <x v="89"/>
    <n v="0.10524261740600983"/>
    <m/>
  </r>
  <r>
    <x v="12"/>
    <x v="3"/>
    <x v="0"/>
    <x v="104"/>
    <m/>
    <m/>
    <m/>
    <x v="90"/>
    <n v="9.0188704586662921E-2"/>
    <m/>
  </r>
  <r>
    <x v="12"/>
    <x v="3"/>
    <x v="0"/>
    <x v="105"/>
    <m/>
    <m/>
    <m/>
    <x v="91"/>
    <n v="0.10124894751613767"/>
    <m/>
  </r>
  <r>
    <x v="12"/>
    <x v="3"/>
    <x v="0"/>
    <x v="106"/>
    <m/>
    <m/>
    <m/>
    <x v="92"/>
    <n v="9.2971221356376754E-2"/>
    <m/>
  </r>
  <r>
    <x v="12"/>
    <x v="3"/>
    <x v="0"/>
    <x v="107"/>
    <m/>
    <m/>
    <m/>
    <x v="93"/>
    <n v="9.8511693834160335E-2"/>
    <m/>
  </r>
  <r>
    <x v="13"/>
    <x v="3"/>
    <x v="0"/>
    <x v="108"/>
    <n v="0.13066054880619049"/>
    <n v="0.22608684173724664"/>
    <n v="5.0816818425260292E-2"/>
    <x v="94"/>
    <n v="0.16682480807383654"/>
    <n v="19.556237391630319"/>
  </r>
  <r>
    <x v="13"/>
    <x v="3"/>
    <x v="0"/>
    <x v="109"/>
    <n v="0.15958364307880402"/>
    <n v="0.21015558401202802"/>
    <n v="5.2987293863217252E-2"/>
    <x v="95"/>
    <n v="0.17031644808085619"/>
    <n v="11.438987730213155"/>
  </r>
  <r>
    <x v="13"/>
    <x v="3"/>
    <x v="0"/>
    <x v="110"/>
    <n v="0.17011469602584839"/>
    <n v="0.20450241979391806"/>
    <n v="3.2627205231262356E-2"/>
    <x v="96"/>
    <n v="0.137385170603675"/>
    <n v="15.316502753454651"/>
  </r>
  <r>
    <x v="13"/>
    <x v="3"/>
    <x v="0"/>
    <x v="111"/>
    <m/>
    <m/>
    <m/>
    <x v="97"/>
    <n v="0.33471664739097939"/>
    <m/>
  </r>
  <r>
    <x v="13"/>
    <x v="3"/>
    <x v="0"/>
    <x v="112"/>
    <m/>
    <m/>
    <m/>
    <x v="98"/>
    <n v="0.15977834218425249"/>
    <m/>
  </r>
  <r>
    <x v="13"/>
    <x v="3"/>
    <x v="0"/>
    <x v="113"/>
    <m/>
    <m/>
    <m/>
    <x v="99"/>
    <n v="0.17593272920238426"/>
    <m/>
  </r>
  <r>
    <x v="13"/>
    <x v="3"/>
    <x v="0"/>
    <x v="114"/>
    <m/>
    <m/>
    <m/>
    <x v="100"/>
    <n v="0.10879629629629774"/>
    <m/>
  </r>
  <r>
    <x v="13"/>
    <x v="3"/>
    <x v="0"/>
    <x v="115"/>
    <m/>
    <m/>
    <m/>
    <x v="101"/>
    <n v="0.10739516494912252"/>
    <m/>
  </r>
  <r>
    <x v="13"/>
    <x v="3"/>
    <x v="0"/>
    <x v="116"/>
    <m/>
    <m/>
    <m/>
    <x v="102"/>
    <n v="0.10612991765782197"/>
    <m/>
  </r>
  <r>
    <x v="14"/>
    <x v="3"/>
    <x v="0"/>
    <x v="117"/>
    <n v="0.17192770540714264"/>
    <m/>
    <n v="2.391141906120486E-2"/>
    <x v="103"/>
    <n v="0.16424379232505565"/>
    <n v="14.016609127176215"/>
  </r>
  <r>
    <x v="14"/>
    <x v="3"/>
    <x v="0"/>
    <x v="118"/>
    <n v="9.7070559859275818E-2"/>
    <m/>
    <n v="5.6268100951594041E-2"/>
    <x v="104"/>
    <n v="0.15467685662070099"/>
    <n v="19.694482979355403"/>
  </r>
  <r>
    <x v="14"/>
    <x v="3"/>
    <x v="0"/>
    <x v="119"/>
    <n v="9.443732351064682E-2"/>
    <m/>
    <n v="2.9731392249325014E-2"/>
    <x v="105"/>
    <n v="0.16905925473427053"/>
    <n v="27.133835833117097"/>
  </r>
  <r>
    <x v="14"/>
    <x v="3"/>
    <x v="0"/>
    <x v="120"/>
    <n v="0.17535585165023804"/>
    <n v="0.19027358060227734"/>
    <m/>
    <x v="106"/>
    <n v="0.20947983415001786"/>
    <n v="12.173773947708058"/>
  </r>
  <r>
    <x v="14"/>
    <x v="3"/>
    <x v="0"/>
    <x v="121"/>
    <n v="0.11668862402439117"/>
    <n v="0.16517725242795747"/>
    <m/>
    <x v="107"/>
    <n v="0.21930837692778105"/>
    <n v="14.903561954584443"/>
  </r>
  <r>
    <x v="14"/>
    <x v="3"/>
    <x v="0"/>
    <x v="122"/>
    <n v="7.6355338096618652E-2"/>
    <n v="0.1859282588387976"/>
    <m/>
    <x v="108"/>
    <n v="0.14525094658825338"/>
    <n v="32.883154961242127"/>
  </r>
  <r>
    <x v="14"/>
    <x v="3"/>
    <x v="0"/>
    <x v="123"/>
    <m/>
    <m/>
    <m/>
    <x v="109"/>
    <n v="0.13734104046242809"/>
    <m/>
  </r>
  <r>
    <x v="14"/>
    <x v="3"/>
    <x v="0"/>
    <x v="124"/>
    <m/>
    <m/>
    <m/>
    <x v="110"/>
    <n v="0.1223642172523961"/>
    <m/>
  </r>
  <r>
    <x v="14"/>
    <x v="3"/>
    <x v="0"/>
    <x v="125"/>
    <m/>
    <m/>
    <m/>
    <x v="111"/>
    <n v="0.12241731318905716"/>
    <m/>
  </r>
  <r>
    <x v="15"/>
    <x v="4"/>
    <x v="0"/>
    <x v="126"/>
    <n v="9.3861721456050873E-2"/>
    <n v="0.199299807896471"/>
    <n v="3.7777628665357624E-2"/>
    <x v="112"/>
    <n v="0.11238573221007424"/>
    <n v="26.607452174396904"/>
  </r>
  <r>
    <x v="15"/>
    <x v="4"/>
    <x v="0"/>
    <x v="127"/>
    <n v="9.6849136054515839E-2"/>
    <n v="0.27686990284798163"/>
    <n v="7.3842639252824249E-2"/>
    <x v="113"/>
    <n v="0.11435661113080509"/>
    <n v="26.282713321795406"/>
  </r>
  <r>
    <x v="15"/>
    <x v="4"/>
    <x v="0"/>
    <x v="128"/>
    <n v="0.13903272151947021"/>
    <n v="0.1859299454809154"/>
    <n v="4.8708684597872046E-2"/>
    <x v="114"/>
    <n v="0.10124666714707871"/>
    <n v="17.199050665742941"/>
  </r>
  <r>
    <x v="15"/>
    <x v="4"/>
    <x v="0"/>
    <x v="129"/>
    <m/>
    <m/>
    <m/>
    <x v="115"/>
    <n v="8.1456154465003636E-2"/>
    <m/>
  </r>
  <r>
    <x v="15"/>
    <x v="4"/>
    <x v="0"/>
    <x v="130"/>
    <m/>
    <m/>
    <m/>
    <x v="116"/>
    <n v="7.0228464752422864E-2"/>
    <m/>
  </r>
  <r>
    <x v="15"/>
    <x v="4"/>
    <x v="0"/>
    <x v="131"/>
    <m/>
    <m/>
    <m/>
    <x v="117"/>
    <n v="0.14525094658825338"/>
    <m/>
  </r>
  <r>
    <x v="15"/>
    <x v="4"/>
    <x v="0"/>
    <x v="132"/>
    <m/>
    <m/>
    <m/>
    <x v="118"/>
    <n v="0.16496958928449548"/>
    <m/>
  </r>
  <r>
    <x v="15"/>
    <x v="4"/>
    <x v="0"/>
    <x v="133"/>
    <m/>
    <m/>
    <m/>
    <x v="119"/>
    <n v="0.14877145742174358"/>
    <m/>
  </r>
  <r>
    <x v="15"/>
    <x v="4"/>
    <x v="0"/>
    <x v="134"/>
    <m/>
    <m/>
    <m/>
    <x v="120"/>
    <n v="0.10533199969223708"/>
    <m/>
  </r>
  <r>
    <x v="16"/>
    <x v="4"/>
    <x v="0"/>
    <x v="135"/>
    <n v="0.13562321662902832"/>
    <n v="0.14397978349666501"/>
    <n v="6.6439181051767077E-2"/>
    <x v="121"/>
    <n v="0.26250089676447397"/>
    <n v="19.513159120674349"/>
  </r>
  <r>
    <x v="16"/>
    <x v="4"/>
    <x v="0"/>
    <x v="136"/>
    <n v="0.19166232645511627"/>
    <n v="0.20434381740911983"/>
    <n v="8.4364755469316113E-2"/>
    <x v="122"/>
    <n v="0.11992499592369156"/>
    <n v="12.370657959215661"/>
  </r>
  <r>
    <x v="16"/>
    <x v="4"/>
    <x v="0"/>
    <x v="137"/>
    <n v="0.18899431824684143"/>
    <n v="0.16853721068717903"/>
    <n v="2.9580662393145642E-2"/>
    <x v="123"/>
    <n v="0.11227278939455992"/>
    <n v="13.440580345928636"/>
  </r>
  <r>
    <x v="16"/>
    <x v="4"/>
    <x v="0"/>
    <x v="138"/>
    <m/>
    <m/>
    <m/>
    <x v="0"/>
    <n v="0.13404637364353161"/>
    <m/>
  </r>
  <r>
    <x v="16"/>
    <x v="4"/>
    <x v="0"/>
    <x v="139"/>
    <m/>
    <m/>
    <m/>
    <x v="124"/>
    <n v="0.14483938414750069"/>
    <m/>
  </r>
  <r>
    <x v="16"/>
    <x v="4"/>
    <x v="0"/>
    <x v="140"/>
    <m/>
    <m/>
    <m/>
    <x v="125"/>
    <n v="0.13608500204331753"/>
    <m/>
  </r>
  <r>
    <x v="16"/>
    <x v="4"/>
    <x v="0"/>
    <x v="141"/>
    <m/>
    <m/>
    <m/>
    <x v="126"/>
    <n v="0.1114268317434545"/>
    <m/>
  </r>
  <r>
    <x v="16"/>
    <x v="4"/>
    <x v="0"/>
    <x v="142"/>
    <m/>
    <m/>
    <m/>
    <x v="127"/>
    <n v="0.11227816008692552"/>
    <m/>
  </r>
  <r>
    <x v="16"/>
    <x v="4"/>
    <x v="0"/>
    <x v="143"/>
    <m/>
    <m/>
    <m/>
    <x v="128"/>
    <n v="0.11682242990654222"/>
    <m/>
  </r>
  <r>
    <x v="17"/>
    <x v="4"/>
    <x v="0"/>
    <x v="144"/>
    <n v="0.11689411848783493"/>
    <n v="7.7922027625888138E-2"/>
    <n v="7.8991596638769909E-3"/>
    <x v="129"/>
    <n v="0.30466003440795952"/>
    <n v="16.857554621909262"/>
  </r>
  <r>
    <x v="17"/>
    <x v="4"/>
    <x v="0"/>
    <x v="145"/>
    <n v="0.11583355814218523"/>
    <n v="9.9901306556205313E-2"/>
    <n v="2.0218615879825281E-2"/>
    <x v="130"/>
    <n v="0.23005411405577811"/>
    <n v="11.81693322219447"/>
  </r>
  <r>
    <x v="17"/>
    <x v="4"/>
    <x v="0"/>
    <x v="146"/>
    <n v="0.11919309943914412"/>
    <n v="9.9853146920722446E-2"/>
    <n v="6.3935194483455381E-3"/>
    <x v="131"/>
    <n v="0.40529419832670449"/>
    <n v="13.671004693324914"/>
  </r>
  <r>
    <x v="17"/>
    <x v="4"/>
    <x v="0"/>
    <x v="147"/>
    <m/>
    <m/>
    <m/>
    <x v="132"/>
    <n v="0.44537316971960339"/>
    <m/>
  </r>
  <r>
    <x v="17"/>
    <x v="4"/>
    <x v="0"/>
    <x v="148"/>
    <m/>
    <m/>
    <m/>
    <x v="133"/>
    <n v="0.11726539009336877"/>
    <m/>
  </r>
  <r>
    <x v="17"/>
    <x v="4"/>
    <x v="0"/>
    <x v="149"/>
    <m/>
    <m/>
    <m/>
    <x v="134"/>
    <n v="0.38694433319983951"/>
    <m/>
  </r>
  <r>
    <x v="17"/>
    <x v="4"/>
    <x v="0"/>
    <x v="150"/>
    <m/>
    <m/>
    <m/>
    <x v="135"/>
    <n v="0.42649276905332234"/>
    <m/>
  </r>
  <r>
    <x v="17"/>
    <x v="4"/>
    <x v="0"/>
    <x v="151"/>
    <m/>
    <m/>
    <m/>
    <x v="136"/>
    <n v="0.44537316971960339"/>
    <m/>
  </r>
  <r>
    <x v="17"/>
    <x v="4"/>
    <x v="0"/>
    <x v="152"/>
    <m/>
    <m/>
    <m/>
    <x v="137"/>
    <n v="0.38859522665385243"/>
    <m/>
  </r>
  <r>
    <x v="18"/>
    <x v="4"/>
    <x v="0"/>
    <x v="153"/>
    <n v="0.20100745558738708"/>
    <m/>
    <m/>
    <x v="0"/>
    <m/>
    <n v="13.334568477636706"/>
  </r>
  <r>
    <x v="18"/>
    <x v="4"/>
    <x v="0"/>
    <x v="153"/>
    <n v="0.19714601337909701"/>
    <m/>
    <m/>
    <x v="0"/>
    <m/>
    <n v="14.694549949755276"/>
  </r>
  <r>
    <x v="18"/>
    <x v="4"/>
    <x v="0"/>
    <x v="153"/>
    <n v="0.20294715464115143"/>
    <m/>
    <m/>
    <x v="0"/>
    <m/>
    <n v="13.493650489116639"/>
  </r>
  <r>
    <x v="19"/>
    <x v="4"/>
    <x v="0"/>
    <x v="154"/>
    <n v="0.23818649351596832"/>
    <n v="0.16318060669165324"/>
    <n v="7.2345976319492314E-2"/>
    <x v="138"/>
    <n v="0.13976360191283912"/>
    <n v="10.663539289026662"/>
  </r>
  <r>
    <x v="19"/>
    <x v="4"/>
    <x v="0"/>
    <x v="155"/>
    <n v="0.19125942885875702"/>
    <n v="0.18032213326960453"/>
    <n v="6.4288107202674249E-2"/>
    <x v="139"/>
    <n v="0.14614168702399771"/>
    <n v="12.722454019620882"/>
  </r>
  <r>
    <x v="19"/>
    <x v="4"/>
    <x v="0"/>
    <x v="156"/>
    <n v="7.0865675806999207E-2"/>
    <n v="0.14388364096121958"/>
    <n v="3.455216370345811E-3"/>
    <x v="140"/>
    <n v="0.13148788927335592"/>
    <n v="32.299372018718529"/>
  </r>
  <r>
    <x v="19"/>
    <x v="4"/>
    <x v="0"/>
    <x v="157"/>
    <m/>
    <m/>
    <m/>
    <x v="141"/>
    <n v="0.12000574877838442"/>
    <m/>
  </r>
  <r>
    <x v="19"/>
    <x v="4"/>
    <x v="0"/>
    <x v="158"/>
    <m/>
    <m/>
    <m/>
    <x v="142"/>
    <n v="0.14614168702399771"/>
    <m/>
  </r>
  <r>
    <x v="19"/>
    <x v="4"/>
    <x v="0"/>
    <x v="159"/>
    <m/>
    <m/>
    <m/>
    <x v="143"/>
    <n v="0.15164991550297854"/>
    <m/>
  </r>
  <r>
    <x v="19"/>
    <x v="4"/>
    <x v="0"/>
    <x v="160"/>
    <m/>
    <m/>
    <m/>
    <x v="144"/>
    <n v="0.20201937284518168"/>
    <m/>
  </r>
  <r>
    <x v="19"/>
    <x v="4"/>
    <x v="0"/>
    <x v="161"/>
    <m/>
    <m/>
    <m/>
    <x v="145"/>
    <n v="0.20369907523119127"/>
    <m/>
  </r>
  <r>
    <x v="19"/>
    <x v="4"/>
    <x v="0"/>
    <x v="162"/>
    <m/>
    <m/>
    <m/>
    <x v="146"/>
    <n v="0.16541098789469172"/>
    <m/>
  </r>
  <r>
    <x v="20"/>
    <x v="4"/>
    <x v="0"/>
    <x v="163"/>
    <n v="0.17755591869354248"/>
    <n v="7.4480130480160653E-2"/>
    <n v="9.5293647090186229E-2"/>
    <x v="147"/>
    <n v="0.11030927835051614"/>
    <n v="13.658951275204824"/>
  </r>
  <r>
    <x v="20"/>
    <x v="4"/>
    <x v="0"/>
    <x v="164"/>
    <n v="0.22177398204803467"/>
    <n v="0.15891231492047553"/>
    <n v="2.131847601255497E-2"/>
    <x v="148"/>
    <n v="0.11180679785331042"/>
    <n v="11.345116979103675"/>
  </r>
  <r>
    <x v="20"/>
    <x v="4"/>
    <x v="0"/>
    <x v="165"/>
    <n v="7.9060494899749756E-2"/>
    <n v="0.17214649526387596"/>
    <n v="1.9066095798772165E-2"/>
    <x v="149"/>
    <n v="0.1221101136092798"/>
    <n v="36.919202512034317"/>
  </r>
  <r>
    <x v="20"/>
    <x v="4"/>
    <x v="0"/>
    <x v="166"/>
    <m/>
    <m/>
    <m/>
    <x v="150"/>
    <n v="0.14683086462280304"/>
    <m/>
  </r>
  <r>
    <x v="20"/>
    <x v="4"/>
    <x v="0"/>
    <x v="167"/>
    <m/>
    <m/>
    <m/>
    <x v="151"/>
    <n v="0.1132895941409828"/>
    <m/>
  </r>
  <r>
    <x v="20"/>
    <x v="4"/>
    <x v="0"/>
    <x v="168"/>
    <m/>
    <m/>
    <m/>
    <x v="152"/>
    <n v="0.13802181271154645"/>
    <m/>
  </r>
  <r>
    <x v="20"/>
    <x v="4"/>
    <x v="0"/>
    <x v="169"/>
    <m/>
    <m/>
    <m/>
    <x v="153"/>
    <n v="0.11666367068128673"/>
    <m/>
  </r>
  <r>
    <x v="20"/>
    <x v="4"/>
    <x v="0"/>
    <x v="170"/>
    <m/>
    <m/>
    <m/>
    <x v="0"/>
    <n v="0.12846540987801669"/>
    <m/>
  </r>
  <r>
    <x v="20"/>
    <x v="4"/>
    <x v="0"/>
    <x v="171"/>
    <m/>
    <m/>
    <m/>
    <x v="154"/>
    <n v="0.11653466946823966"/>
    <m/>
  </r>
  <r>
    <x v="21"/>
    <x v="5"/>
    <x v="0"/>
    <x v="172"/>
    <n v="0.23482461273670197"/>
    <n v="9.0702482023614389E-2"/>
    <n v="9.0994686932540023E-2"/>
    <x v="155"/>
    <n v="0.12592654986522883"/>
    <n v="10.521092927493969"/>
  </r>
  <r>
    <x v="21"/>
    <x v="5"/>
    <x v="0"/>
    <x v="173"/>
    <n v="0.21875141561031342"/>
    <n v="0.19076000799212667"/>
    <n v="0.13317678631332908"/>
    <x v="156"/>
    <n v="0.15401574803149642"/>
    <n v="11.749565382772762"/>
  </r>
  <r>
    <x v="21"/>
    <x v="5"/>
    <x v="0"/>
    <x v="174"/>
    <n v="6.216777861118316E-2"/>
    <n v="0.14855587727287542"/>
    <n v="2.0333333333345152E-2"/>
    <x v="157"/>
    <n v="0.13931812607309355"/>
    <n v="35.005362644232072"/>
  </r>
  <r>
    <x v="21"/>
    <x v="5"/>
    <x v="0"/>
    <x v="175"/>
    <m/>
    <m/>
    <m/>
    <x v="158"/>
    <n v="0.12895812053115446"/>
    <m/>
  </r>
  <r>
    <x v="21"/>
    <x v="5"/>
    <x v="0"/>
    <x v="176"/>
    <m/>
    <m/>
    <m/>
    <x v="159"/>
    <n v="0.12993235625704558"/>
    <m/>
  </r>
  <r>
    <x v="21"/>
    <x v="5"/>
    <x v="0"/>
    <x v="177"/>
    <m/>
    <m/>
    <m/>
    <x v="160"/>
    <n v="0.12585251491901123"/>
    <m/>
  </r>
  <r>
    <x v="21"/>
    <x v="5"/>
    <x v="0"/>
    <x v="178"/>
    <m/>
    <m/>
    <m/>
    <x v="161"/>
    <n v="0.25053263606430459"/>
    <m/>
  </r>
  <r>
    <x v="21"/>
    <x v="5"/>
    <x v="0"/>
    <x v="179"/>
    <m/>
    <m/>
    <m/>
    <x v="162"/>
    <n v="0.44489179667840978"/>
    <m/>
  </r>
  <r>
    <x v="21"/>
    <x v="5"/>
    <x v="0"/>
    <x v="180"/>
    <m/>
    <m/>
    <m/>
    <x v="163"/>
    <m/>
    <m/>
  </r>
  <r>
    <x v="22"/>
    <x v="5"/>
    <x v="0"/>
    <x v="181"/>
    <n v="8.332553505897522E-2"/>
    <n v="0.16010714435596782"/>
    <n v="0.11876881900300762"/>
    <x v="164"/>
    <n v="0.13101624480543952"/>
    <n v="31.029990976204434"/>
  </r>
  <r>
    <x v="22"/>
    <x v="5"/>
    <x v="0"/>
    <x v="182"/>
    <n v="0.11032236367464067"/>
    <n v="0.16065361841381906"/>
    <n v="5.7783729494476979E-2"/>
    <x v="0"/>
    <n v="0.10273148943480506"/>
    <n v="22.698900948098483"/>
  </r>
  <r>
    <x v="22"/>
    <x v="5"/>
    <x v="0"/>
    <x v="183"/>
    <n v="0.14509402215480804"/>
    <n v="0.13861900114345072"/>
    <n v="7.4044426656034324E-3"/>
    <x v="165"/>
    <n v="0.17043984476067189"/>
    <n v="16.614330249422441"/>
  </r>
  <r>
    <x v="22"/>
    <x v="5"/>
    <x v="0"/>
    <x v="184"/>
    <m/>
    <m/>
    <m/>
    <x v="166"/>
    <n v="0.10833193909988309"/>
    <m/>
  </r>
  <r>
    <x v="22"/>
    <x v="5"/>
    <x v="0"/>
    <x v="185"/>
    <m/>
    <m/>
    <m/>
    <x v="167"/>
    <n v="0.25268223414326219"/>
    <m/>
  </r>
  <r>
    <x v="22"/>
    <x v="5"/>
    <x v="0"/>
    <x v="186"/>
    <m/>
    <m/>
    <m/>
    <x v="0"/>
    <n v="0.1356752397168195"/>
    <m/>
  </r>
  <r>
    <x v="22"/>
    <x v="5"/>
    <x v="0"/>
    <x v="187"/>
    <m/>
    <m/>
    <m/>
    <x v="168"/>
    <n v="0.15419580419580367"/>
    <m/>
  </r>
  <r>
    <x v="22"/>
    <x v="5"/>
    <x v="0"/>
    <x v="188"/>
    <m/>
    <m/>
    <m/>
    <x v="169"/>
    <n v="0.15446707026233711"/>
    <m/>
  </r>
  <r>
    <x v="22"/>
    <x v="5"/>
    <x v="0"/>
    <x v="189"/>
    <m/>
    <m/>
    <m/>
    <x v="170"/>
    <n v="0.20529745282220618"/>
    <m/>
  </r>
  <r>
    <x v="23"/>
    <x v="5"/>
    <x v="0"/>
    <x v="190"/>
    <n v="6.6161587834358215E-2"/>
    <n v="0.12297882667863745"/>
    <n v="0.15079099074942529"/>
    <x v="171"/>
    <n v="5.474389824681939E-2"/>
    <n v="41.112106249756472"/>
  </r>
  <r>
    <x v="23"/>
    <x v="5"/>
    <x v="0"/>
    <x v="191"/>
    <n v="0.28141084313392639"/>
    <n v="0.1777758017317046"/>
    <n v="1.184219280154424E-2"/>
    <x v="172"/>
    <n v="5.0163202198935428E-2"/>
    <n v="9.2342862613516363"/>
  </r>
  <r>
    <x v="23"/>
    <x v="5"/>
    <x v="0"/>
    <x v="192"/>
    <n v="0.12474773079156876"/>
    <n v="0.1428004689186696"/>
    <n v="1.9350310808069024E-2"/>
    <x v="173"/>
    <n v="5.0659776690966156E-2"/>
    <n v="11.930396992669987"/>
  </r>
  <r>
    <x v="23"/>
    <x v="5"/>
    <x v="0"/>
    <x v="193"/>
    <m/>
    <m/>
    <m/>
    <x v="174"/>
    <n v="0.14118194509073978"/>
    <m/>
  </r>
  <r>
    <x v="23"/>
    <x v="5"/>
    <x v="0"/>
    <x v="194"/>
    <m/>
    <m/>
    <m/>
    <x v="175"/>
    <n v="0.12256191599383194"/>
    <m/>
  </r>
  <r>
    <x v="23"/>
    <x v="5"/>
    <x v="0"/>
    <x v="195"/>
    <m/>
    <m/>
    <m/>
    <x v="176"/>
    <n v="0.12571839080459662"/>
    <m/>
  </r>
  <r>
    <x v="23"/>
    <x v="5"/>
    <x v="0"/>
    <x v="196"/>
    <m/>
    <m/>
    <m/>
    <x v="0"/>
    <n v="0.23384221592467389"/>
    <m/>
  </r>
  <r>
    <x v="23"/>
    <x v="5"/>
    <x v="0"/>
    <x v="197"/>
    <m/>
    <m/>
    <m/>
    <x v="177"/>
    <m/>
    <m/>
  </r>
  <r>
    <x v="23"/>
    <x v="5"/>
    <x v="0"/>
    <x v="198"/>
    <m/>
    <m/>
    <m/>
    <x v="178"/>
    <n v="0.17994735582675253"/>
    <m/>
  </r>
  <r>
    <x v="24"/>
    <x v="0"/>
    <x v="1"/>
    <x v="199"/>
    <n v="9.8729141056537628E-2"/>
    <n v="0.34169921736424025"/>
    <n v="5.5732167693220716E-2"/>
    <x v="179"/>
    <n v="7.3402417962002683E-2"/>
    <n v="26.710270865259684"/>
  </r>
  <r>
    <x v="24"/>
    <x v="0"/>
    <x v="1"/>
    <x v="200"/>
    <n v="7.5886592268943787E-2"/>
    <n v="0.24915819657492053"/>
    <n v="0.15488047808764818"/>
    <x v="180"/>
    <n v="8.1255028157683706E-2"/>
    <n v="35.942079026238339"/>
  </r>
  <r>
    <x v="24"/>
    <x v="0"/>
    <x v="1"/>
    <x v="201"/>
    <n v="0.11046305298805237"/>
    <m/>
    <m/>
    <x v="181"/>
    <n v="7.764265668849403E-2"/>
    <n v="24.388722050977666"/>
  </r>
  <r>
    <x v="24"/>
    <x v="0"/>
    <x v="1"/>
    <x v="202"/>
    <m/>
    <m/>
    <m/>
    <x v="0"/>
    <n v="7.4196207749381515E-2"/>
    <m/>
  </r>
  <r>
    <x v="24"/>
    <x v="0"/>
    <x v="1"/>
    <x v="203"/>
    <m/>
    <m/>
    <m/>
    <x v="0"/>
    <n v="7.0324574961359562E-2"/>
    <m/>
  </r>
  <r>
    <x v="24"/>
    <x v="0"/>
    <x v="1"/>
    <x v="204"/>
    <m/>
    <m/>
    <m/>
    <x v="0"/>
    <n v="6.9752281616688006E-2"/>
    <m/>
  </r>
  <r>
    <x v="24"/>
    <x v="0"/>
    <x v="1"/>
    <x v="205"/>
    <m/>
    <m/>
    <m/>
    <x v="0"/>
    <n v="7.1200000000000332E-2"/>
    <m/>
  </r>
  <r>
    <x v="24"/>
    <x v="0"/>
    <x v="1"/>
    <x v="206"/>
    <m/>
    <m/>
    <m/>
    <x v="0"/>
    <n v="7.5249320036264791E-2"/>
    <m/>
  </r>
  <r>
    <x v="24"/>
    <x v="0"/>
    <x v="1"/>
    <x v="207"/>
    <m/>
    <m/>
    <m/>
    <x v="0"/>
    <n v="6.9017254313577539E-2"/>
    <m/>
  </r>
  <r>
    <x v="25"/>
    <x v="1"/>
    <x v="1"/>
    <x v="208"/>
    <n v="0.1179095059633255"/>
    <n v="0.28065565663628289"/>
    <n v="0.18196191885891874"/>
    <x v="182"/>
    <n v="0.1494413407821221"/>
    <n v="20.720151582763719"/>
  </r>
  <r>
    <x v="25"/>
    <x v="1"/>
    <x v="1"/>
    <x v="209"/>
    <n v="0.12266970425844193"/>
    <n v="0.17271438881332102"/>
    <n v="0.12948407900039366"/>
    <x v="183"/>
    <n v="0.12369791666666638"/>
    <n v="21.964050178660703"/>
  </r>
  <r>
    <x v="25"/>
    <x v="1"/>
    <x v="1"/>
    <x v="210"/>
    <n v="0.11546661704778673"/>
    <n v="0.19736599587933243"/>
    <n v="0.1425169383511129"/>
    <x v="184"/>
    <n v="0.13606261288380533"/>
    <n v="24.234869416151472"/>
  </r>
  <r>
    <x v="25"/>
    <x v="1"/>
    <x v="1"/>
    <x v="211"/>
    <m/>
    <m/>
    <m/>
    <x v="185"/>
    <n v="0.13612288135593203"/>
    <m/>
  </r>
  <r>
    <x v="25"/>
    <x v="1"/>
    <x v="1"/>
    <x v="212"/>
    <m/>
    <m/>
    <m/>
    <x v="186"/>
    <n v="0.1262068965517241"/>
    <m/>
  </r>
  <r>
    <x v="25"/>
    <x v="1"/>
    <x v="1"/>
    <x v="213"/>
    <m/>
    <m/>
    <m/>
    <x v="187"/>
    <n v="0.11941904249596533"/>
    <m/>
  </r>
  <r>
    <x v="25"/>
    <x v="1"/>
    <x v="1"/>
    <x v="214"/>
    <m/>
    <m/>
    <m/>
    <x v="188"/>
    <n v="6.9889341875364566E-2"/>
    <m/>
  </r>
  <r>
    <x v="25"/>
    <x v="1"/>
    <x v="1"/>
    <x v="215"/>
    <m/>
    <m/>
    <m/>
    <x v="189"/>
    <n v="9.4371802160318555E-2"/>
    <m/>
  </r>
  <r>
    <x v="25"/>
    <x v="1"/>
    <x v="1"/>
    <x v="216"/>
    <m/>
    <m/>
    <m/>
    <x v="190"/>
    <n v="6.2933025404157059E-2"/>
    <m/>
  </r>
  <r>
    <x v="26"/>
    <x v="1"/>
    <x v="1"/>
    <x v="217"/>
    <n v="0.20994272828102112"/>
    <n v="0.14316729281987636"/>
    <n v="4.0490598776206102E-2"/>
    <x v="191"/>
    <n v="0.25151209677419384"/>
    <n v="11.26378233032281"/>
  </r>
  <r>
    <x v="26"/>
    <x v="1"/>
    <x v="1"/>
    <x v="218"/>
    <n v="0.25985589623451233"/>
    <n v="0.12212354301646731"/>
    <n v="6.2389665801369426E-2"/>
    <x v="192"/>
    <n v="0.23975791433892002"/>
    <n v="10.030390224371933"/>
  </r>
  <r>
    <x v="26"/>
    <x v="1"/>
    <x v="1"/>
    <x v="219"/>
    <n v="0.1909995973110199"/>
    <n v="0.14066857471636204"/>
    <n v="7.9795908479448466E-2"/>
    <x v="193"/>
    <n v="0.14886934673366836"/>
    <n v="11.679560385171643"/>
  </r>
  <r>
    <x v="26"/>
    <x v="1"/>
    <x v="1"/>
    <x v="220"/>
    <m/>
    <m/>
    <m/>
    <x v="194"/>
    <n v="0.19521103896103886"/>
    <m/>
  </r>
  <r>
    <x v="26"/>
    <x v="1"/>
    <x v="1"/>
    <x v="221"/>
    <m/>
    <m/>
    <m/>
    <x v="195"/>
    <n v="0.19086956521739126"/>
    <m/>
  </r>
  <r>
    <x v="26"/>
    <x v="1"/>
    <x v="1"/>
    <x v="222"/>
    <m/>
    <m/>
    <m/>
    <x v="196"/>
    <n v="0.18272425249169419"/>
    <m/>
  </r>
  <r>
    <x v="26"/>
    <x v="1"/>
    <x v="1"/>
    <x v="223"/>
    <m/>
    <m/>
    <m/>
    <x v="197"/>
    <n v="0.29124748490945623"/>
    <m/>
  </r>
  <r>
    <x v="26"/>
    <x v="1"/>
    <x v="1"/>
    <x v="224"/>
    <m/>
    <m/>
    <m/>
    <x v="198"/>
    <n v="0.26170411985018766"/>
    <m/>
  </r>
  <r>
    <x v="26"/>
    <x v="1"/>
    <x v="1"/>
    <x v="225"/>
    <m/>
    <m/>
    <m/>
    <x v="199"/>
    <n v="0.27199001871490958"/>
    <m/>
  </r>
  <r>
    <x v="27"/>
    <x v="1"/>
    <x v="1"/>
    <x v="226"/>
    <n v="0.15430068969726563"/>
    <n v="0.10928053814061198"/>
    <m/>
    <x v="200"/>
    <n v="0.16463414634146409"/>
    <n v="16.825687903285619"/>
  </r>
  <r>
    <x v="27"/>
    <x v="1"/>
    <x v="1"/>
    <x v="227"/>
    <n v="0.14438490569591522"/>
    <n v="0.2299722685710012"/>
    <m/>
    <x v="0"/>
    <n v="0.19656357388316123"/>
    <n v="18.043110758885874"/>
  </r>
  <r>
    <x v="27"/>
    <x v="1"/>
    <x v="1"/>
    <x v="228"/>
    <n v="0.20391438901424408"/>
    <n v="4.3291966529087296E-2"/>
    <m/>
    <x v="0"/>
    <n v="0.21118793211816472"/>
    <n v="12.408395126648374"/>
  </r>
  <r>
    <x v="27"/>
    <x v="1"/>
    <x v="1"/>
    <x v="229"/>
    <m/>
    <m/>
    <m/>
    <x v="0"/>
    <n v="0.17761732851985595"/>
    <m/>
  </r>
  <r>
    <x v="27"/>
    <x v="1"/>
    <x v="1"/>
    <x v="230"/>
    <m/>
    <m/>
    <m/>
    <x v="0"/>
    <n v="9.3423019431988094E-2"/>
    <m/>
  </r>
  <r>
    <x v="27"/>
    <x v="1"/>
    <x v="1"/>
    <x v="231"/>
    <m/>
    <m/>
    <m/>
    <x v="0"/>
    <n v="9.5665171898355897E-2"/>
    <m/>
  </r>
  <r>
    <x v="27"/>
    <x v="1"/>
    <x v="1"/>
    <x v="232"/>
    <m/>
    <m/>
    <m/>
    <x v="201"/>
    <n v="0.16727084412221582"/>
    <m/>
  </r>
  <r>
    <x v="27"/>
    <x v="1"/>
    <x v="1"/>
    <x v="233"/>
    <m/>
    <m/>
    <m/>
    <x v="202"/>
    <n v="0.16908454227113601"/>
    <m/>
  </r>
  <r>
    <x v="27"/>
    <x v="1"/>
    <x v="1"/>
    <x v="234"/>
    <m/>
    <m/>
    <m/>
    <x v="203"/>
    <n v="0.22039473684210487"/>
    <m/>
  </r>
  <r>
    <x v="28"/>
    <x v="2"/>
    <x v="1"/>
    <x v="235"/>
    <n v="0.12741051614284515"/>
    <n v="0.2105349577788862"/>
    <m/>
    <x v="204"/>
    <n v="0.45256744995648474"/>
    <n v="15.971358449190825"/>
  </r>
  <r>
    <x v="28"/>
    <x v="2"/>
    <x v="1"/>
    <x v="236"/>
    <n v="0.12444708496332167"/>
    <n v="0.18384869663205183"/>
    <m/>
    <x v="205"/>
    <n v="0.31779898933183637"/>
    <n v="19.864298190654917"/>
  </r>
  <r>
    <x v="28"/>
    <x v="2"/>
    <x v="1"/>
    <x v="237"/>
    <m/>
    <m/>
    <m/>
    <x v="0"/>
    <n v="0.32385120350109353"/>
    <m/>
  </r>
  <r>
    <x v="28"/>
    <x v="2"/>
    <x v="1"/>
    <x v="238"/>
    <m/>
    <m/>
    <m/>
    <x v="0"/>
    <n v="0.19118522930315646"/>
    <m/>
  </r>
  <r>
    <x v="28"/>
    <x v="2"/>
    <x v="1"/>
    <x v="239"/>
    <m/>
    <m/>
    <m/>
    <x v="0"/>
    <n v="0.1900768693221524"/>
    <m/>
  </r>
  <r>
    <x v="28"/>
    <x v="2"/>
    <x v="1"/>
    <x v="240"/>
    <m/>
    <m/>
    <m/>
    <x v="0"/>
    <n v="0.17986111111111142"/>
    <m/>
  </r>
  <r>
    <x v="29"/>
    <x v="2"/>
    <x v="1"/>
    <x v="241"/>
    <n v="0.2054363489151001"/>
    <n v="0.17293520678054108"/>
    <n v="0.27589256469046192"/>
    <x v="0"/>
    <n v="0.12577903682719516"/>
    <n v="12.617090798311404"/>
  </r>
  <r>
    <x v="29"/>
    <x v="2"/>
    <x v="1"/>
    <x v="242"/>
    <m/>
    <m/>
    <m/>
    <x v="0"/>
    <n v="0.19647927314026134"/>
    <m/>
  </r>
  <r>
    <x v="29"/>
    <x v="2"/>
    <x v="1"/>
    <x v="243"/>
    <m/>
    <m/>
    <m/>
    <x v="0"/>
    <n v="0.12060011540680875"/>
    <m/>
  </r>
  <r>
    <x v="30"/>
    <x v="2"/>
    <x v="1"/>
    <x v="244"/>
    <n v="0.18599753081798553"/>
    <n v="0.17022075128729833"/>
    <n v="1.6159883912644723E-3"/>
    <x v="206"/>
    <n v="0.1475953565505802"/>
    <n v="14.661605438771717"/>
  </r>
  <r>
    <x v="30"/>
    <x v="2"/>
    <x v="1"/>
    <x v="245"/>
    <n v="0.18812818825244904"/>
    <n v="0.15836077629126144"/>
    <n v="0.1026877785909127"/>
    <x v="207"/>
    <n v="0.1611842105263159"/>
    <n v="14.602668389376722"/>
  </r>
  <r>
    <x v="30"/>
    <x v="2"/>
    <x v="1"/>
    <x v="246"/>
    <n v="0.19437327980995178"/>
    <n v="0.14855416800421878"/>
    <n v="5.5714564496199971E-2"/>
    <x v="208"/>
    <n v="0.14907975460122713"/>
    <n v="14.371818827874829"/>
  </r>
  <r>
    <x v="30"/>
    <x v="2"/>
    <x v="1"/>
    <x v="247"/>
    <m/>
    <m/>
    <m/>
    <x v="209"/>
    <n v="0.1714285714285711"/>
    <m/>
  </r>
  <r>
    <x v="30"/>
    <x v="2"/>
    <x v="1"/>
    <x v="248"/>
    <m/>
    <m/>
    <m/>
    <x v="210"/>
    <n v="0.16657191586128436"/>
    <m/>
  </r>
  <r>
    <x v="30"/>
    <x v="2"/>
    <x v="1"/>
    <x v="249"/>
    <m/>
    <m/>
    <m/>
    <x v="211"/>
    <n v="0.16421825813221433"/>
    <m/>
  </r>
  <r>
    <x v="30"/>
    <x v="2"/>
    <x v="1"/>
    <x v="250"/>
    <m/>
    <m/>
    <m/>
    <x v="212"/>
    <n v="0.15635451505016748"/>
    <m/>
  </r>
  <r>
    <x v="30"/>
    <x v="2"/>
    <x v="1"/>
    <x v="251"/>
    <m/>
    <m/>
    <m/>
    <x v="213"/>
    <n v="0.16530348687042629"/>
    <m/>
  </r>
  <r>
    <x v="30"/>
    <x v="2"/>
    <x v="1"/>
    <x v="252"/>
    <m/>
    <m/>
    <m/>
    <x v="214"/>
    <n v="0.18125887363937576"/>
    <m/>
  </r>
  <r>
    <x v="31"/>
    <x v="2"/>
    <x v="1"/>
    <x v="253"/>
    <n v="0.1554618775844574"/>
    <n v="0.15179031469872023"/>
    <n v="0.12167813300958413"/>
    <x v="215"/>
    <n v="0.1003436426116833"/>
    <n v="18.523269627628832"/>
  </r>
  <r>
    <x v="31"/>
    <x v="2"/>
    <x v="1"/>
    <x v="254"/>
    <n v="0.1381823867559433"/>
    <n v="0.20050079204785998"/>
    <n v="9.096919211953805E-2"/>
    <x v="216"/>
    <n v="0.12090163934426321"/>
    <n v="19.691918152218911"/>
  </r>
  <r>
    <x v="31"/>
    <x v="2"/>
    <x v="1"/>
    <x v="255"/>
    <n v="0.17140784859657288"/>
    <n v="0.1827158662597585"/>
    <n v="0.11066927276403654"/>
    <x v="217"/>
    <n v="9.6862210095498322E-2"/>
    <n v="16.086563958262662"/>
  </r>
  <r>
    <x v="31"/>
    <x v="2"/>
    <x v="1"/>
    <x v="256"/>
    <m/>
    <m/>
    <m/>
    <x v="218"/>
    <n v="0.15947569634079731"/>
    <m/>
  </r>
  <r>
    <x v="31"/>
    <x v="2"/>
    <x v="1"/>
    <x v="257"/>
    <m/>
    <m/>
    <m/>
    <x v="219"/>
    <n v="0.15691489361702057"/>
    <m/>
  </r>
  <r>
    <x v="31"/>
    <x v="2"/>
    <x v="1"/>
    <x v="258"/>
    <m/>
    <m/>
    <m/>
    <x v="220"/>
    <n v="0.16040955631399312"/>
    <m/>
  </r>
  <r>
    <x v="31"/>
    <x v="2"/>
    <x v="1"/>
    <x v="259"/>
    <m/>
    <m/>
    <m/>
    <x v="221"/>
    <n v="0.12103083294983888"/>
    <m/>
  </r>
  <r>
    <x v="31"/>
    <x v="2"/>
    <x v="1"/>
    <x v="260"/>
    <m/>
    <m/>
    <m/>
    <x v="222"/>
    <n v="0.12500000000000011"/>
    <m/>
  </r>
  <r>
    <x v="31"/>
    <x v="2"/>
    <x v="1"/>
    <x v="261"/>
    <m/>
    <m/>
    <m/>
    <x v="223"/>
    <n v="0.12581216774955747"/>
    <m/>
  </r>
  <r>
    <x v="32"/>
    <x v="2"/>
    <x v="1"/>
    <x v="262"/>
    <n v="0.25176158547401428"/>
    <n v="0.18706787642426143"/>
    <n v="0.11408223595807725"/>
    <x v="224"/>
    <n v="0.10611643330876935"/>
    <n v="11.709467066664283"/>
  </r>
  <r>
    <x v="32"/>
    <x v="2"/>
    <x v="1"/>
    <x v="263"/>
    <n v="0.23799489438533786"/>
    <n v="0.158176479291674"/>
    <n v="5.4017555705598366E-2"/>
    <x v="225"/>
    <n v="0.10492040520984053"/>
    <n v="12.479487829841617"/>
  </r>
  <r>
    <x v="32"/>
    <x v="2"/>
    <x v="1"/>
    <x v="264"/>
    <n v="0.22668066620826721"/>
    <n v="0.19694749127423711"/>
    <n v="8.1654507730406195E-2"/>
    <x v="226"/>
    <n v="0.11836212412028178"/>
    <n v="13.184168949799904"/>
  </r>
  <r>
    <x v="32"/>
    <x v="2"/>
    <x v="1"/>
    <x v="265"/>
    <m/>
    <m/>
    <m/>
    <x v="227"/>
    <n v="0.11558219178082181"/>
    <m/>
  </r>
  <r>
    <x v="32"/>
    <x v="2"/>
    <x v="1"/>
    <x v="266"/>
    <m/>
    <m/>
    <m/>
    <x v="228"/>
    <n v="8.9804186360566599E-2"/>
    <m/>
  </r>
  <r>
    <x v="32"/>
    <x v="2"/>
    <x v="1"/>
    <x v="267"/>
    <m/>
    <m/>
    <m/>
    <x v="229"/>
    <n v="0.10624169986719795"/>
    <m/>
  </r>
  <r>
    <x v="32"/>
    <x v="2"/>
    <x v="1"/>
    <x v="268"/>
    <m/>
    <m/>
    <m/>
    <x v="230"/>
    <n v="0.14050558495002979"/>
    <m/>
  </r>
  <r>
    <x v="32"/>
    <x v="2"/>
    <x v="1"/>
    <x v="269"/>
    <m/>
    <m/>
    <m/>
    <x v="231"/>
    <n v="0.10727406318883227"/>
    <m/>
  </r>
  <r>
    <x v="32"/>
    <x v="2"/>
    <x v="1"/>
    <x v="270"/>
    <m/>
    <m/>
    <m/>
    <x v="0"/>
    <n v="0.10429042904290507"/>
    <m/>
  </r>
  <r>
    <x v="33"/>
    <x v="2"/>
    <x v="1"/>
    <x v="271"/>
    <n v="0.19779087603092194"/>
    <n v="0.18937855192636152"/>
    <n v="5.567149108044131E-2"/>
    <x v="232"/>
    <n v="0.14420654911838843"/>
    <n v="12.814803848956128"/>
  </r>
  <r>
    <x v="33"/>
    <x v="2"/>
    <x v="1"/>
    <x v="272"/>
    <n v="0.18721598386764526"/>
    <n v="0.20575130582120629"/>
    <n v="0.1083562286403465"/>
    <x v="233"/>
    <n v="0.17571059431524563"/>
    <n v="14.942034019502936"/>
  </r>
  <r>
    <x v="33"/>
    <x v="2"/>
    <x v="1"/>
    <x v="273"/>
    <n v="0.15639741718769073"/>
    <n v="0.19997779551767114"/>
    <n v="0.10308370044052675"/>
    <x v="234"/>
    <n v="0.15229885057471251"/>
    <n v="17.697819849798769"/>
  </r>
  <r>
    <x v="33"/>
    <x v="2"/>
    <x v="1"/>
    <x v="274"/>
    <m/>
    <m/>
    <m/>
    <x v="235"/>
    <n v="0.15037593984962438"/>
    <m/>
  </r>
  <r>
    <x v="33"/>
    <x v="2"/>
    <x v="1"/>
    <x v="275"/>
    <m/>
    <m/>
    <m/>
    <x v="236"/>
    <n v="0.15207060420909732"/>
    <m/>
  </r>
  <r>
    <x v="33"/>
    <x v="2"/>
    <x v="1"/>
    <x v="276"/>
    <m/>
    <m/>
    <m/>
    <x v="237"/>
    <n v="0.15905147484094778"/>
    <m/>
  </r>
  <r>
    <x v="33"/>
    <x v="2"/>
    <x v="1"/>
    <x v="277"/>
    <m/>
    <m/>
    <m/>
    <x v="238"/>
    <n v="0.1413612565445023"/>
    <m/>
  </r>
  <r>
    <x v="33"/>
    <x v="2"/>
    <x v="1"/>
    <x v="278"/>
    <m/>
    <m/>
    <m/>
    <x v="239"/>
    <n v="0.14146341463414697"/>
    <m/>
  </r>
  <r>
    <x v="33"/>
    <x v="2"/>
    <x v="1"/>
    <x v="279"/>
    <m/>
    <m/>
    <m/>
    <x v="240"/>
    <n v="0.13962065331928283"/>
    <m/>
  </r>
  <r>
    <x v="34"/>
    <x v="2"/>
    <x v="1"/>
    <x v="280"/>
    <n v="0.19920614361763003"/>
    <n v="0.20681650047646952"/>
    <n v="0.1119413123217048"/>
    <x v="241"/>
    <n v="0.13798797806988566"/>
    <n v="14.096672939622685"/>
  </r>
  <r>
    <x v="34"/>
    <x v="2"/>
    <x v="1"/>
    <x v="281"/>
    <n v="0.16472421586513519"/>
    <n v="0.22698665842758683"/>
    <n v="8.3524956039506396E-2"/>
    <x v="242"/>
    <n v="0.14169274434175164"/>
    <n v="16.768667473882701"/>
  </r>
  <r>
    <x v="34"/>
    <x v="2"/>
    <x v="1"/>
    <x v="282"/>
    <n v="0.19010409712791443"/>
    <n v="0.26142133529796235"/>
    <n v="5.0807217473876579E-2"/>
    <x v="243"/>
    <n v="0.15004915040022432"/>
    <n v="14.487491838243189"/>
  </r>
  <r>
    <x v="34"/>
    <x v="2"/>
    <x v="1"/>
    <x v="283"/>
    <m/>
    <m/>
    <m/>
    <x v="0"/>
    <n v="0.1440203922679319"/>
    <m/>
  </r>
  <r>
    <x v="34"/>
    <x v="2"/>
    <x v="1"/>
    <x v="284"/>
    <m/>
    <m/>
    <m/>
    <x v="244"/>
    <n v="0.13645581212795216"/>
    <m/>
  </r>
  <r>
    <x v="34"/>
    <x v="2"/>
    <x v="1"/>
    <x v="285"/>
    <m/>
    <m/>
    <m/>
    <x v="245"/>
    <n v="0.1189794543617374"/>
    <m/>
  </r>
  <r>
    <x v="34"/>
    <x v="2"/>
    <x v="1"/>
    <x v="286"/>
    <m/>
    <m/>
    <m/>
    <x v="246"/>
    <n v="0.13504411665656355"/>
    <m/>
  </r>
  <r>
    <x v="34"/>
    <x v="2"/>
    <x v="1"/>
    <x v="287"/>
    <m/>
    <m/>
    <m/>
    <x v="247"/>
    <n v="0.1275779064472054"/>
    <m/>
  </r>
  <r>
    <x v="34"/>
    <x v="2"/>
    <x v="1"/>
    <x v="288"/>
    <m/>
    <m/>
    <m/>
    <x v="248"/>
    <n v="0.13215246220903273"/>
    <m/>
  </r>
  <r>
    <x v="35"/>
    <x v="3"/>
    <x v="1"/>
    <x v="289"/>
    <n v="0.15540222823619843"/>
    <n v="0.33359334279276953"/>
    <n v="6.8026751334181679E-2"/>
    <x v="249"/>
    <n v="0.11390521538576023"/>
    <n v="18.296131305538751"/>
  </r>
  <r>
    <x v="35"/>
    <x v="3"/>
    <x v="1"/>
    <x v="290"/>
    <n v="0.20474590361118317"/>
    <n v="0.20800084693589097"/>
    <n v="9.2066070945045056E-2"/>
    <x v="250"/>
    <n v="0.11769005847953314"/>
    <n v="13.957520615504869"/>
  </r>
  <r>
    <x v="35"/>
    <x v="3"/>
    <x v="1"/>
    <x v="291"/>
    <n v="0.18940754234790802"/>
    <n v="0.2448466405261206"/>
    <n v="0.14611314611315743"/>
    <x v="0"/>
    <n v="0.10536429143314568"/>
    <n v="15.095990260346907"/>
  </r>
  <r>
    <x v="35"/>
    <x v="3"/>
    <x v="1"/>
    <x v="292"/>
    <m/>
    <m/>
    <m/>
    <x v="251"/>
    <n v="0.1139923424991298"/>
    <m/>
  </r>
  <r>
    <x v="35"/>
    <x v="3"/>
    <x v="1"/>
    <x v="293"/>
    <m/>
    <m/>
    <m/>
    <x v="252"/>
    <n v="0.10942067001424022"/>
    <m/>
  </r>
  <r>
    <x v="35"/>
    <x v="3"/>
    <x v="1"/>
    <x v="294"/>
    <m/>
    <m/>
    <m/>
    <x v="253"/>
    <n v="0.12756298526382462"/>
    <m/>
  </r>
  <r>
    <x v="35"/>
    <x v="3"/>
    <x v="1"/>
    <x v="295"/>
    <m/>
    <m/>
    <m/>
    <x v="254"/>
    <n v="0.12241618581549941"/>
    <m/>
  </r>
  <r>
    <x v="35"/>
    <x v="3"/>
    <x v="1"/>
    <x v="296"/>
    <m/>
    <m/>
    <m/>
    <x v="255"/>
    <n v="0.12112524637161588"/>
    <m/>
  </r>
  <r>
    <x v="35"/>
    <x v="3"/>
    <x v="1"/>
    <x v="297"/>
    <m/>
    <m/>
    <m/>
    <x v="256"/>
    <n v="0.11432951428110374"/>
    <m/>
  </r>
  <r>
    <x v="36"/>
    <x v="3"/>
    <x v="1"/>
    <x v="298"/>
    <n v="0.19848217070102692"/>
    <n v="0.20474930069681987"/>
    <n v="7.3180731124026857E-2"/>
    <x v="257"/>
    <n v="0.11214274180526511"/>
    <n v="14.643986338349206"/>
  </r>
  <r>
    <x v="36"/>
    <x v="3"/>
    <x v="1"/>
    <x v="299"/>
    <n v="0.18086442351341248"/>
    <n v="0.22499074164906852"/>
    <n v="0.11494565217391786"/>
    <x v="258"/>
    <n v="0.10986529627034165"/>
    <n v="15.651658490150364"/>
  </r>
  <r>
    <x v="36"/>
    <x v="3"/>
    <x v="1"/>
    <x v="300"/>
    <n v="0.18965873122215271"/>
    <n v="0.2158462731956714"/>
    <m/>
    <x v="259"/>
    <n v="0.10488611315209441"/>
    <n v="15.036216050840594"/>
  </r>
  <r>
    <x v="36"/>
    <x v="3"/>
    <x v="1"/>
    <x v="301"/>
    <m/>
    <m/>
    <m/>
    <x v="260"/>
    <n v="0.11288814066591947"/>
    <m/>
  </r>
  <r>
    <x v="36"/>
    <x v="3"/>
    <x v="1"/>
    <x v="302"/>
    <m/>
    <m/>
    <m/>
    <x v="261"/>
    <n v="0.11113631208890928"/>
    <m/>
  </r>
  <r>
    <x v="36"/>
    <x v="3"/>
    <x v="1"/>
    <x v="303"/>
    <m/>
    <m/>
    <m/>
    <x v="262"/>
    <n v="0.11977988843660413"/>
    <m/>
  </r>
  <r>
    <x v="36"/>
    <x v="3"/>
    <x v="1"/>
    <x v="304"/>
    <m/>
    <m/>
    <m/>
    <x v="263"/>
    <n v="0.11214274180526511"/>
    <m/>
  </r>
  <r>
    <x v="36"/>
    <x v="3"/>
    <x v="1"/>
    <x v="305"/>
    <m/>
    <m/>
    <m/>
    <x v="264"/>
    <n v="0.11881104749073747"/>
    <m/>
  </r>
  <r>
    <x v="36"/>
    <x v="3"/>
    <x v="1"/>
    <x v="306"/>
    <m/>
    <m/>
    <m/>
    <x v="265"/>
    <n v="0.13148920045471918"/>
    <m/>
  </r>
  <r>
    <x v="37"/>
    <x v="3"/>
    <x v="1"/>
    <x v="307"/>
    <n v="0.10508928447961809"/>
    <n v="0.47180701930267521"/>
    <n v="0.12627849455176793"/>
    <x v="266"/>
    <n v="0.1044631306597678"/>
    <n v="23.941531012924987"/>
  </r>
  <r>
    <x v="37"/>
    <x v="3"/>
    <x v="1"/>
    <x v="308"/>
    <n v="0.12607064843177795"/>
    <n v="0.12072878247499656"/>
    <n v="0.15180804325786137"/>
    <x v="267"/>
    <n v="0.10394899946874438"/>
    <n v="20.249216768170232"/>
  </r>
  <r>
    <x v="37"/>
    <x v="3"/>
    <x v="1"/>
    <x v="309"/>
    <n v="0.1767333596944809"/>
    <n v="0.20972092268231973"/>
    <n v="0.11487172544507274"/>
    <x v="268"/>
    <n v="0.10990030141432931"/>
    <n v="15.151574886966054"/>
  </r>
  <r>
    <x v="37"/>
    <x v="3"/>
    <x v="1"/>
    <x v="310"/>
    <m/>
    <m/>
    <m/>
    <x v="269"/>
    <n v="0.11937075879086977"/>
    <m/>
  </r>
  <r>
    <x v="37"/>
    <x v="3"/>
    <x v="1"/>
    <x v="311"/>
    <m/>
    <m/>
    <m/>
    <x v="270"/>
    <n v="0.11468860164512323"/>
    <m/>
  </r>
  <r>
    <x v="37"/>
    <x v="3"/>
    <x v="1"/>
    <x v="312"/>
    <m/>
    <m/>
    <m/>
    <x v="271"/>
    <n v="0.11800955168695121"/>
    <m/>
  </r>
  <r>
    <x v="37"/>
    <x v="3"/>
    <x v="1"/>
    <x v="313"/>
    <m/>
    <m/>
    <m/>
    <x v="272"/>
    <n v="9.4451571520205807E-2"/>
    <m/>
  </r>
  <r>
    <x v="37"/>
    <x v="3"/>
    <x v="1"/>
    <x v="314"/>
    <m/>
    <m/>
    <m/>
    <x v="273"/>
    <n v="0.10051290536068767"/>
    <m/>
  </r>
  <r>
    <x v="37"/>
    <x v="3"/>
    <x v="1"/>
    <x v="315"/>
    <m/>
    <m/>
    <m/>
    <x v="274"/>
    <n v="9.296982692602189E-2"/>
    <m/>
  </r>
  <r>
    <x v="38"/>
    <x v="3"/>
    <x v="1"/>
    <x v="316"/>
    <n v="0.17043977975845337"/>
    <n v="0.25306857523640502"/>
    <n v="5.1683738367805189E-2"/>
    <x v="275"/>
    <n v="0.11914737228959853"/>
    <n v="16.875080127504585"/>
  </r>
  <r>
    <x v="38"/>
    <x v="3"/>
    <x v="1"/>
    <x v="317"/>
    <m/>
    <n v="0.20269265836412836"/>
    <n v="0.11492072096490701"/>
    <x v="276"/>
    <n v="0.12440392706872416"/>
    <m/>
  </r>
  <r>
    <x v="38"/>
    <x v="3"/>
    <x v="1"/>
    <x v="318"/>
    <m/>
    <n v="0.14185805522254405"/>
    <n v="0.16266323837878863"/>
    <x v="277"/>
    <n v="0.12417218543046489"/>
    <m/>
  </r>
  <r>
    <x v="38"/>
    <x v="3"/>
    <x v="1"/>
    <x v="319"/>
    <m/>
    <n v="0.21560359982937638"/>
    <n v="5.3986822643525501E-2"/>
    <x v="278"/>
    <n v="0.12955003947022065"/>
    <m/>
  </r>
  <r>
    <x v="38"/>
    <x v="3"/>
    <x v="1"/>
    <x v="320"/>
    <m/>
    <n v="0.22647857861088092"/>
    <n v="0.13688596196493216"/>
    <x v="279"/>
    <n v="0.1191347753743764"/>
    <m/>
  </r>
  <r>
    <x v="38"/>
    <x v="3"/>
    <x v="1"/>
    <x v="321"/>
    <m/>
    <m/>
    <m/>
    <x v="280"/>
    <n v="0.11886636705493904"/>
    <m/>
  </r>
  <r>
    <x v="38"/>
    <x v="3"/>
    <x v="1"/>
    <x v="322"/>
    <m/>
    <m/>
    <m/>
    <x v="281"/>
    <n v="0.11618363682995758"/>
    <m/>
  </r>
  <r>
    <x v="38"/>
    <x v="3"/>
    <x v="1"/>
    <x v="323"/>
    <m/>
    <m/>
    <m/>
    <x v="282"/>
    <n v="0.12164889017007774"/>
    <m/>
  </r>
  <r>
    <x v="38"/>
    <x v="3"/>
    <x v="1"/>
    <x v="324"/>
    <m/>
    <m/>
    <m/>
    <x v="283"/>
    <n v="0.12285031847133834"/>
    <m/>
  </r>
  <r>
    <x v="39"/>
    <x v="3"/>
    <x v="1"/>
    <x v="325"/>
    <n v="0.12838664650917053"/>
    <n v="0.2077255871585735"/>
    <n v="0.14309076042518939"/>
    <x v="284"/>
    <n v="9.8056121649162498E-2"/>
    <n v="21.465673740657078"/>
  </r>
  <r>
    <x v="39"/>
    <x v="3"/>
    <x v="1"/>
    <x v="326"/>
    <m/>
    <m/>
    <m/>
    <x v="285"/>
    <n v="0.10872836719337779"/>
    <m/>
  </r>
  <r>
    <x v="39"/>
    <x v="3"/>
    <x v="1"/>
    <x v="327"/>
    <m/>
    <m/>
    <m/>
    <x v="286"/>
    <n v="0.10261582509109737"/>
    <m/>
  </r>
  <r>
    <x v="39"/>
    <x v="3"/>
    <x v="1"/>
    <x v="328"/>
    <m/>
    <m/>
    <m/>
    <x v="287"/>
    <n v="9.7029868179543358E-2"/>
    <m/>
  </r>
  <r>
    <x v="39"/>
    <x v="3"/>
    <x v="1"/>
    <x v="329"/>
    <m/>
    <m/>
    <m/>
    <x v="288"/>
    <n v="8.5451977401129975E-2"/>
    <m/>
  </r>
  <r>
    <x v="39"/>
    <x v="3"/>
    <x v="1"/>
    <x v="330"/>
    <m/>
    <m/>
    <m/>
    <x v="289"/>
    <n v="8.9095504603719955E-2"/>
    <m/>
  </r>
  <r>
    <x v="39"/>
    <x v="3"/>
    <x v="1"/>
    <x v="331"/>
    <m/>
    <m/>
    <m/>
    <x v="290"/>
    <n v="9.5757979831653045E-2"/>
    <m/>
  </r>
  <r>
    <x v="39"/>
    <x v="3"/>
    <x v="1"/>
    <x v="332"/>
    <m/>
    <m/>
    <m/>
    <x v="291"/>
    <n v="0.1038083538083535"/>
    <m/>
  </r>
  <r>
    <x v="39"/>
    <x v="3"/>
    <x v="1"/>
    <x v="333"/>
    <m/>
    <m/>
    <m/>
    <x v="292"/>
    <n v="9.5732755399446839E-2"/>
    <m/>
  </r>
  <r>
    <x v="40"/>
    <x v="4"/>
    <x v="1"/>
    <x v="334"/>
    <n v="0.11245516687631606"/>
    <n v="0.20942277896560857"/>
    <n v="0.15514378694296374"/>
    <x v="293"/>
    <n v="0.10595813204508875"/>
    <n v="25.125227275332254"/>
  </r>
  <r>
    <x v="40"/>
    <x v="4"/>
    <x v="1"/>
    <x v="335"/>
    <n v="0.11705241352319717"/>
    <n v="0.2379094287936451"/>
    <n v="0.12306046013911016"/>
    <x v="0"/>
    <n v="0.10865455740938544"/>
    <n v="23.271344804932802"/>
  </r>
  <r>
    <x v="40"/>
    <x v="4"/>
    <x v="1"/>
    <x v="336"/>
    <n v="0.12245895713567734"/>
    <n v="0.24860642848126027"/>
    <n v="8.6856988957729003E-2"/>
    <x v="294"/>
    <n v="0.10823812387251912"/>
    <n v="22.409239918100106"/>
  </r>
  <r>
    <x v="40"/>
    <x v="4"/>
    <x v="1"/>
    <x v="337"/>
    <m/>
    <m/>
    <m/>
    <x v="295"/>
    <n v="0.10801362495518085"/>
    <m/>
  </r>
  <r>
    <x v="40"/>
    <x v="4"/>
    <x v="1"/>
    <x v="338"/>
    <m/>
    <m/>
    <m/>
    <x v="0"/>
    <n v="0.10709174749562629"/>
    <m/>
  </r>
  <r>
    <x v="40"/>
    <x v="4"/>
    <x v="1"/>
    <x v="339"/>
    <m/>
    <m/>
    <m/>
    <x v="296"/>
    <n v="0.10670493086355333"/>
    <m/>
  </r>
  <r>
    <x v="40"/>
    <x v="4"/>
    <x v="1"/>
    <x v="340"/>
    <m/>
    <m/>
    <m/>
    <x v="297"/>
    <n v="0.10184814785182825"/>
    <m/>
  </r>
  <r>
    <x v="40"/>
    <x v="4"/>
    <x v="1"/>
    <x v="341"/>
    <m/>
    <m/>
    <m/>
    <x v="298"/>
    <n v="0.10812982005141449"/>
    <m/>
  </r>
  <r>
    <x v="40"/>
    <x v="4"/>
    <x v="1"/>
    <x v="342"/>
    <m/>
    <m/>
    <m/>
    <x v="299"/>
    <n v="0.10418581335115763"/>
    <m/>
  </r>
  <r>
    <x v="41"/>
    <x v="4"/>
    <x v="1"/>
    <x v="343"/>
    <n v="0.11776769906282425"/>
    <n v="0.22499430113478491"/>
    <n v="5.1895546129352293E-2"/>
    <x v="300"/>
    <n v="0.10637884091793157"/>
    <n v="22.094805097114083"/>
  </r>
  <r>
    <x v="41"/>
    <x v="4"/>
    <x v="1"/>
    <x v="344"/>
    <n v="0.10692797601222991"/>
    <n v="0.20783556716712856"/>
    <n v="9.3810124062877989E-2"/>
    <x v="301"/>
    <n v="0.10267379679144467"/>
    <n v="24.091220857839843"/>
  </r>
  <r>
    <x v="41"/>
    <x v="4"/>
    <x v="1"/>
    <x v="345"/>
    <n v="0.11391446739435196"/>
    <n v="0.21865092086886581"/>
    <n v="0.12278007744691115"/>
    <x v="302"/>
    <n v="0.11336318642470046"/>
    <n v="22.710246569816189"/>
  </r>
  <r>
    <x v="41"/>
    <x v="4"/>
    <x v="1"/>
    <x v="346"/>
    <m/>
    <m/>
    <m/>
    <x v="303"/>
    <n v="0.11399401742749378"/>
    <m/>
  </r>
  <r>
    <x v="41"/>
    <x v="4"/>
    <x v="1"/>
    <x v="347"/>
    <m/>
    <m/>
    <m/>
    <x v="304"/>
    <n v="0.10914105594956638"/>
    <m/>
  </r>
  <r>
    <x v="41"/>
    <x v="4"/>
    <x v="1"/>
    <x v="348"/>
    <m/>
    <m/>
    <m/>
    <x v="305"/>
    <n v="0.11562308373645772"/>
    <m/>
  </r>
  <r>
    <x v="41"/>
    <x v="4"/>
    <x v="1"/>
    <x v="349"/>
    <m/>
    <m/>
    <m/>
    <x v="306"/>
    <n v="0.10785893881761274"/>
    <m/>
  </r>
  <r>
    <x v="41"/>
    <x v="4"/>
    <x v="1"/>
    <x v="350"/>
    <m/>
    <m/>
    <m/>
    <x v="307"/>
    <n v="0.1038083538083535"/>
    <m/>
  </r>
  <r>
    <x v="41"/>
    <x v="4"/>
    <x v="1"/>
    <x v="351"/>
    <m/>
    <m/>
    <m/>
    <x v="308"/>
    <n v="9.5732755399446839E-2"/>
    <m/>
  </r>
  <r>
    <x v="42"/>
    <x v="4"/>
    <x v="1"/>
    <x v="352"/>
    <n v="0.11271527409553528"/>
    <n v="0.19365398340808987"/>
    <n v="4.8369891326092922E-2"/>
    <x v="309"/>
    <n v="6.9962111199224325E-2"/>
    <n v="24.428008060078838"/>
  </r>
  <r>
    <x v="42"/>
    <x v="4"/>
    <x v="1"/>
    <x v="353"/>
    <n v="0.10578299313783646"/>
    <n v="0.23280183530443133"/>
    <n v="6.9050016784153442E-2"/>
    <x v="310"/>
    <n v="6.513935121728355E-2"/>
    <n v="25.922927903761902"/>
  </r>
  <r>
    <x v="42"/>
    <x v="4"/>
    <x v="1"/>
    <x v="354"/>
    <n v="9.7485542297363281E-2"/>
    <n v="0.27681469305012346"/>
    <n v="9.4940933057463192E-2"/>
    <x v="311"/>
    <n v="7.2978608386746746E-2"/>
    <n v="28.73725799982391"/>
  </r>
  <r>
    <x v="42"/>
    <x v="4"/>
    <x v="1"/>
    <x v="355"/>
    <m/>
    <m/>
    <m/>
    <x v="312"/>
    <n v="6.1721599999999627E-2"/>
    <m/>
  </r>
  <r>
    <x v="42"/>
    <x v="4"/>
    <x v="1"/>
    <x v="356"/>
    <m/>
    <m/>
    <m/>
    <x v="313"/>
    <n v="7.4736054534872559E-2"/>
    <m/>
  </r>
  <r>
    <x v="42"/>
    <x v="4"/>
    <x v="1"/>
    <x v="357"/>
    <m/>
    <m/>
    <m/>
    <x v="314"/>
    <n v="6.9421487603306173E-2"/>
    <m/>
  </r>
  <r>
    <x v="42"/>
    <x v="4"/>
    <x v="1"/>
    <x v="358"/>
    <m/>
    <m/>
    <m/>
    <x v="315"/>
    <n v="7.671321857746026E-2"/>
    <m/>
  </r>
  <r>
    <x v="42"/>
    <x v="4"/>
    <x v="1"/>
    <x v="359"/>
    <m/>
    <m/>
    <m/>
    <x v="316"/>
    <n v="5.2142571085301778E-2"/>
    <m/>
  </r>
  <r>
    <x v="42"/>
    <x v="4"/>
    <x v="1"/>
    <x v="360"/>
    <m/>
    <m/>
    <m/>
    <x v="317"/>
    <n v="6.8901772960256E-2"/>
    <m/>
  </r>
  <r>
    <x v="43"/>
    <x v="4"/>
    <x v="1"/>
    <x v="361"/>
    <n v="0.13414591550827026"/>
    <n v="0.22564244796730576"/>
    <m/>
    <x v="0"/>
    <n v="0.10072356520309064"/>
    <n v="20.860328935237128"/>
  </r>
  <r>
    <x v="43"/>
    <x v="4"/>
    <x v="1"/>
    <x v="362"/>
    <n v="0.11168277263641356"/>
    <m/>
    <n v="8.0968001071096612E-2"/>
    <x v="0"/>
    <n v="0.10060899307583192"/>
    <n v="24.83729638164812"/>
  </r>
  <r>
    <x v="43"/>
    <x v="4"/>
    <x v="1"/>
    <x v="363"/>
    <n v="9.4414092600345612E-2"/>
    <m/>
    <m/>
    <x v="0"/>
    <n v="0.10956432070121289"/>
    <n v="27.112552709527151"/>
  </r>
  <r>
    <x v="43"/>
    <x v="4"/>
    <x v="1"/>
    <x v="364"/>
    <m/>
    <n v="0.17837470598934904"/>
    <n v="7.6431629649445609E-2"/>
    <x v="318"/>
    <n v="0.11299522121165485"/>
    <m/>
  </r>
  <r>
    <x v="43"/>
    <x v="4"/>
    <x v="1"/>
    <x v="365"/>
    <m/>
    <n v="0.17898969455374392"/>
    <n v="4.8024724536420454E-2"/>
    <x v="319"/>
    <n v="0.11726539009336877"/>
    <m/>
  </r>
  <r>
    <x v="43"/>
    <x v="4"/>
    <x v="1"/>
    <x v="366"/>
    <m/>
    <n v="0.17704303476538513"/>
    <n v="9.0805138898377802E-4"/>
    <x v="320"/>
    <n v="0.38694433319983951"/>
    <m/>
  </r>
  <r>
    <x v="43"/>
    <x v="4"/>
    <x v="1"/>
    <x v="367"/>
    <m/>
    <m/>
    <m/>
    <x v="0"/>
    <n v="0.10826383623957504"/>
    <m/>
  </r>
  <r>
    <x v="43"/>
    <x v="4"/>
    <x v="1"/>
    <x v="368"/>
    <m/>
    <m/>
    <m/>
    <x v="0"/>
    <n v="0.10444379476684749"/>
    <m/>
  </r>
  <r>
    <x v="43"/>
    <x v="4"/>
    <x v="1"/>
    <x v="369"/>
    <m/>
    <m/>
    <m/>
    <x v="0"/>
    <n v="0.12457322944935698"/>
    <m/>
  </r>
  <r>
    <x v="44"/>
    <x v="4"/>
    <x v="1"/>
    <x v="370"/>
    <m/>
    <m/>
    <m/>
    <x v="321"/>
    <n v="0.13750543242068589"/>
    <m/>
  </r>
  <r>
    <x v="44"/>
    <x v="4"/>
    <x v="1"/>
    <x v="371"/>
    <m/>
    <m/>
    <m/>
    <x v="322"/>
    <n v="0.12079279279279299"/>
    <m/>
  </r>
  <r>
    <x v="44"/>
    <x v="4"/>
    <x v="1"/>
    <x v="372"/>
    <m/>
    <m/>
    <m/>
    <x v="0"/>
    <n v="0.14807459851493709"/>
    <m/>
  </r>
  <r>
    <x v="44"/>
    <x v="4"/>
    <x v="1"/>
    <x v="373"/>
    <m/>
    <m/>
    <m/>
    <x v="323"/>
    <n v="0.12121212121212072"/>
    <m/>
  </r>
  <r>
    <x v="44"/>
    <x v="4"/>
    <x v="1"/>
    <x v="374"/>
    <m/>
    <m/>
    <m/>
    <x v="324"/>
    <n v="0.11668888760071873"/>
    <m/>
  </r>
  <r>
    <x v="44"/>
    <x v="4"/>
    <x v="1"/>
    <x v="375"/>
    <m/>
    <m/>
    <m/>
    <x v="325"/>
    <n v="0.12718319107025594"/>
    <m/>
  </r>
  <r>
    <x v="44"/>
    <x v="4"/>
    <x v="1"/>
    <x v="376"/>
    <m/>
    <m/>
    <m/>
    <x v="326"/>
    <n v="0.10813302134297648"/>
    <m/>
  </r>
  <r>
    <x v="44"/>
    <x v="4"/>
    <x v="1"/>
    <x v="377"/>
    <m/>
    <m/>
    <m/>
    <x v="327"/>
    <n v="0.11623529411764658"/>
    <m/>
  </r>
  <r>
    <x v="44"/>
    <x v="4"/>
    <x v="1"/>
    <x v="378"/>
    <m/>
    <m/>
    <m/>
    <x v="328"/>
    <n v="0.10691722015227718"/>
    <m/>
  </r>
  <r>
    <x v="45"/>
    <x v="4"/>
    <x v="1"/>
    <x v="379"/>
    <n v="0.10309939086437225"/>
    <n v="0.25475351147838737"/>
    <n v="6.0862299465251971E-2"/>
    <x v="329"/>
    <n v="9.5713328868050312E-2"/>
    <n v="25.769644030691079"/>
  </r>
  <r>
    <x v="45"/>
    <x v="4"/>
    <x v="1"/>
    <x v="380"/>
    <n v="0.11040677130222321"/>
    <n v="0.24777490342403985"/>
    <n v="0.11044486131582082"/>
    <x v="330"/>
    <n v="0.10226715084895523"/>
    <n v="24.050977201137009"/>
  </r>
  <r>
    <x v="45"/>
    <x v="4"/>
    <x v="1"/>
    <x v="381"/>
    <n v="0.10022361576557158"/>
    <n v="0.25466251130113893"/>
    <n v="5.2365943185435429E-2"/>
    <x v="331"/>
    <n v="0.10270130874863001"/>
    <n v="26.692045205001033"/>
  </r>
  <r>
    <x v="45"/>
    <x v="4"/>
    <x v="1"/>
    <x v="382"/>
    <m/>
    <m/>
    <m/>
    <x v="332"/>
    <n v="9.2978606692265542E-2"/>
    <m/>
  </r>
  <r>
    <x v="45"/>
    <x v="4"/>
    <x v="1"/>
    <x v="383"/>
    <m/>
    <m/>
    <m/>
    <x v="333"/>
    <n v="9.0756547749326108E-2"/>
    <m/>
  </r>
  <r>
    <x v="45"/>
    <x v="4"/>
    <x v="1"/>
    <x v="384"/>
    <m/>
    <m/>
    <m/>
    <x v="334"/>
    <n v="8.6537097460632706E-2"/>
    <m/>
  </r>
  <r>
    <x v="45"/>
    <x v="4"/>
    <x v="1"/>
    <x v="385"/>
    <m/>
    <m/>
    <m/>
    <x v="335"/>
    <n v="9.7955266848748709E-2"/>
    <m/>
  </r>
  <r>
    <x v="45"/>
    <x v="4"/>
    <x v="1"/>
    <x v="386"/>
    <m/>
    <m/>
    <m/>
    <x v="336"/>
    <n v="9.8073437604887209E-2"/>
    <m/>
  </r>
  <r>
    <x v="45"/>
    <x v="4"/>
    <x v="1"/>
    <x v="387"/>
    <m/>
    <m/>
    <m/>
    <x v="337"/>
    <n v="0.10040602849081229"/>
    <m/>
  </r>
  <r>
    <x v="46"/>
    <x v="4"/>
    <x v="1"/>
    <x v="388"/>
    <n v="0.13857418298721313"/>
    <n v="0.20575130582120629"/>
    <n v="0.14185639229422267"/>
    <x v="338"/>
    <n v="0.11030927835051614"/>
    <n v="18.676979417081846"/>
  </r>
  <r>
    <x v="46"/>
    <x v="4"/>
    <x v="1"/>
    <x v="389"/>
    <n v="0.1411236971616745"/>
    <n v="0.23145267450319784"/>
    <n v="7.6981859259740867E-2"/>
    <x v="339"/>
    <n v="0.11180679785331042"/>
    <n v="18.825182767267005"/>
  </r>
  <r>
    <x v="46"/>
    <x v="4"/>
    <x v="1"/>
    <x v="390"/>
    <n v="0.11950452625751495"/>
    <n v="0.20325915358203159"/>
    <n v="1.8805829807244139E-2"/>
    <x v="340"/>
    <n v="0.1221101136092798"/>
    <n v="21.866419079846374"/>
  </r>
  <r>
    <x v="46"/>
    <x v="4"/>
    <x v="1"/>
    <x v="391"/>
    <m/>
    <m/>
    <m/>
    <x v="341"/>
    <n v="0.14683086462280304"/>
    <m/>
  </r>
  <r>
    <x v="46"/>
    <x v="4"/>
    <x v="1"/>
    <x v="392"/>
    <m/>
    <m/>
    <m/>
    <x v="342"/>
    <n v="0.1132895941409828"/>
    <m/>
  </r>
  <r>
    <x v="46"/>
    <x v="4"/>
    <x v="1"/>
    <x v="393"/>
    <m/>
    <m/>
    <m/>
    <x v="343"/>
    <n v="0.13802181271154645"/>
    <m/>
  </r>
  <r>
    <x v="46"/>
    <x v="4"/>
    <x v="1"/>
    <x v="394"/>
    <m/>
    <m/>
    <m/>
    <x v="344"/>
    <n v="0.11666367068128673"/>
    <m/>
  </r>
  <r>
    <x v="46"/>
    <x v="4"/>
    <x v="1"/>
    <x v="395"/>
    <m/>
    <m/>
    <m/>
    <x v="345"/>
    <n v="0.12846540987801669"/>
    <m/>
  </r>
  <r>
    <x v="46"/>
    <x v="4"/>
    <x v="1"/>
    <x v="396"/>
    <m/>
    <m/>
    <m/>
    <x v="346"/>
    <n v="0.11653466946823966"/>
    <m/>
  </r>
  <r>
    <x v="47"/>
    <x v="5"/>
    <x v="1"/>
    <x v="397"/>
    <n v="0.13409467041492462"/>
    <n v="0.14135306379365231"/>
    <n v="0.13417078711747876"/>
    <x v="347"/>
    <n v="0.12591592749710695"/>
    <n v="20.477524188679535"/>
  </r>
  <r>
    <x v="47"/>
    <x v="5"/>
    <x v="1"/>
    <x v="398"/>
    <n v="8.9490346610546112E-2"/>
    <n v="0.20894733469027987"/>
    <n v="1.0009342052677615E-3"/>
    <x v="348"/>
    <n v="0.12310902451747557"/>
    <n v="30.814979796757875"/>
  </r>
  <r>
    <x v="47"/>
    <x v="5"/>
    <x v="1"/>
    <x v="399"/>
    <n v="0.14358027279376984"/>
    <n v="0.20292764838535107"/>
    <n v="1.6494156928217953E-2"/>
    <x v="349"/>
    <n v="0.12561243453286017"/>
    <n v="17.195929763544409"/>
  </r>
  <r>
    <x v="47"/>
    <x v="5"/>
    <x v="1"/>
    <x v="400"/>
    <m/>
    <m/>
    <m/>
    <x v="350"/>
    <n v="0.16805807622504534"/>
    <m/>
  </r>
  <r>
    <x v="47"/>
    <x v="5"/>
    <x v="1"/>
    <x v="401"/>
    <m/>
    <m/>
    <m/>
    <x v="351"/>
    <n v="0.13828799885771506"/>
    <m/>
  </r>
  <r>
    <x v="47"/>
    <x v="5"/>
    <x v="1"/>
    <x v="402"/>
    <m/>
    <m/>
    <m/>
    <x v="352"/>
    <n v="0.11945288753799289"/>
    <m/>
  </r>
  <r>
    <x v="47"/>
    <x v="5"/>
    <x v="1"/>
    <x v="403"/>
    <m/>
    <m/>
    <m/>
    <x v="353"/>
    <n v="0.16860979335852674"/>
    <m/>
  </r>
  <r>
    <x v="47"/>
    <x v="5"/>
    <x v="1"/>
    <x v="404"/>
    <m/>
    <m/>
    <m/>
    <x v="354"/>
    <n v="0.17571533382245003"/>
    <m/>
  </r>
  <r>
    <x v="47"/>
    <x v="5"/>
    <x v="1"/>
    <x v="405"/>
    <m/>
    <m/>
    <m/>
    <x v="355"/>
    <n v="0.14158730158730179"/>
    <m/>
  </r>
  <r>
    <x v="48"/>
    <x v="5"/>
    <x v="1"/>
    <x v="406"/>
    <n v="0.1101432591676712"/>
    <n v="0.23510265651928766"/>
    <n v="7.6314038589494218E-2"/>
    <x v="356"/>
    <n v="0.12401606425702863"/>
    <n v="21.66957930155478"/>
  </r>
  <r>
    <x v="48"/>
    <x v="5"/>
    <x v="1"/>
    <x v="407"/>
    <n v="0.10076835006475449"/>
    <n v="0.23916047072631097"/>
    <n v="0.10466511162944848"/>
    <x v="357"/>
    <n v="0.1265761058864503"/>
    <n v="26.190684899014776"/>
  </r>
  <r>
    <x v="48"/>
    <x v="5"/>
    <x v="1"/>
    <x v="408"/>
    <n v="9.3186348676681519E-2"/>
    <n v="0.22488388364812306"/>
    <n v="8.8844621513954183E-2"/>
    <x v="358"/>
    <n v="0.12216545666397642"/>
    <n v="29.358508258403518"/>
  </r>
  <r>
    <x v="48"/>
    <x v="5"/>
    <x v="1"/>
    <x v="409"/>
    <m/>
    <m/>
    <m/>
    <x v="359"/>
    <n v="0.12339851652056633"/>
    <m/>
  </r>
  <r>
    <x v="48"/>
    <x v="5"/>
    <x v="1"/>
    <x v="410"/>
    <m/>
    <m/>
    <m/>
    <x v="360"/>
    <n v="0.12669348879218426"/>
    <m/>
  </r>
  <r>
    <x v="48"/>
    <x v="5"/>
    <x v="1"/>
    <x v="411"/>
    <m/>
    <m/>
    <m/>
    <x v="361"/>
    <n v="0.11334909891543758"/>
    <m/>
  </r>
  <r>
    <x v="48"/>
    <x v="5"/>
    <x v="1"/>
    <x v="412"/>
    <m/>
    <m/>
    <m/>
    <x v="362"/>
    <n v="0.12061420956321123"/>
    <m/>
  </r>
  <r>
    <x v="48"/>
    <x v="5"/>
    <x v="1"/>
    <x v="413"/>
    <m/>
    <m/>
    <m/>
    <x v="363"/>
    <n v="0.10262177549729438"/>
    <m/>
  </r>
  <r>
    <x v="48"/>
    <x v="5"/>
    <x v="1"/>
    <x v="414"/>
    <m/>
    <m/>
    <m/>
    <x v="364"/>
    <n v="0.13836296882873772"/>
    <m/>
  </r>
  <r>
    <x v="49"/>
    <x v="5"/>
    <x v="1"/>
    <x v="415"/>
    <n v="0.10498560965061186"/>
    <n v="0.18195841170080468"/>
    <n v="1.4535657264495697E-2"/>
    <x v="365"/>
    <n v="0.17920245827222606"/>
    <n v="24.587815282596679"/>
  </r>
  <r>
    <x v="49"/>
    <x v="5"/>
    <x v="1"/>
    <x v="416"/>
    <n v="0.11643011122941971"/>
    <n v="0.18168356295936705"/>
    <n v="6.216772993088341E-2"/>
    <x v="366"/>
    <n v="0.16003657978966676"/>
    <n v="21.915032746239916"/>
  </r>
  <r>
    <x v="49"/>
    <x v="5"/>
    <x v="1"/>
    <x v="417"/>
    <n v="0.15961010754108429"/>
    <n v="0.22170744008340426"/>
    <n v="0.1202132653745555"/>
    <x v="367"/>
    <n v="0.18487136034509319"/>
    <n v="17.431054238005583"/>
  </r>
  <r>
    <x v="49"/>
    <x v="5"/>
    <x v="1"/>
    <x v="418"/>
    <m/>
    <m/>
    <m/>
    <x v="368"/>
    <n v="0.11304054054054111"/>
    <m/>
  </r>
  <r>
    <x v="49"/>
    <x v="5"/>
    <x v="1"/>
    <x v="419"/>
    <m/>
    <m/>
    <m/>
    <x v="369"/>
    <n v="0.12336671751674734"/>
    <m/>
  </r>
  <r>
    <x v="49"/>
    <x v="5"/>
    <x v="1"/>
    <x v="420"/>
    <m/>
    <m/>
    <m/>
    <x v="370"/>
    <n v="0.11539682539682575"/>
    <m/>
  </r>
  <r>
    <x v="49"/>
    <x v="5"/>
    <x v="1"/>
    <x v="421"/>
    <m/>
    <m/>
    <m/>
    <x v="371"/>
    <n v="0.10600558659217854"/>
    <m/>
  </r>
  <r>
    <x v="49"/>
    <x v="5"/>
    <x v="1"/>
    <x v="422"/>
    <m/>
    <m/>
    <m/>
    <x v="372"/>
    <n v="0.125362498964288"/>
    <m/>
  </r>
  <r>
    <x v="49"/>
    <x v="5"/>
    <x v="1"/>
    <x v="423"/>
    <m/>
    <m/>
    <m/>
    <x v="373"/>
    <n v="0.11857735795048013"/>
    <m/>
  </r>
  <r>
    <x v="50"/>
    <x v="5"/>
    <x v="1"/>
    <x v="424"/>
    <n v="0.19691237807273865"/>
    <n v="0.12549404460193553"/>
    <n v="0.10129324711686082"/>
    <x v="374"/>
    <n v="0.11247026843357137"/>
    <n v="13.820001958444946"/>
  </r>
  <r>
    <x v="50"/>
    <x v="5"/>
    <x v="1"/>
    <x v="425"/>
    <n v="0.19890907406806946"/>
    <n v="0.17358186810259932"/>
    <n v="8.1516303260657591E-2"/>
    <x v="375"/>
    <n v="0.13856723791878997"/>
    <n v="13.618634276860684"/>
  </r>
  <r>
    <x v="50"/>
    <x v="5"/>
    <x v="1"/>
    <x v="426"/>
    <n v="0.16067427396774292"/>
    <n v="0.23011892549050814"/>
    <n v="6.6552901023891414E-2"/>
    <x v="376"/>
    <n v="0.12530543677458728"/>
    <n v="16.208585110846407"/>
  </r>
  <r>
    <x v="50"/>
    <x v="5"/>
    <x v="1"/>
    <x v="427"/>
    <m/>
    <m/>
    <m/>
    <x v="377"/>
    <n v="0.11504750681299254"/>
    <m/>
  </r>
  <r>
    <x v="50"/>
    <x v="5"/>
    <x v="1"/>
    <x v="428"/>
    <m/>
    <m/>
    <m/>
    <x v="378"/>
    <n v="0.14024695478057664"/>
    <m/>
  </r>
  <r>
    <x v="50"/>
    <x v="5"/>
    <x v="1"/>
    <x v="429"/>
    <m/>
    <m/>
    <m/>
    <x v="379"/>
    <n v="0.10621258696003844"/>
    <m/>
  </r>
  <r>
    <x v="50"/>
    <x v="5"/>
    <x v="1"/>
    <x v="430"/>
    <m/>
    <m/>
    <m/>
    <x v="0"/>
    <m/>
    <m/>
  </r>
  <r>
    <x v="50"/>
    <x v="5"/>
    <x v="1"/>
    <x v="431"/>
    <m/>
    <m/>
    <m/>
    <x v="380"/>
    <n v="0.10489606126914625"/>
    <m/>
  </r>
  <r>
    <x v="50"/>
    <x v="5"/>
    <x v="1"/>
    <x v="432"/>
    <m/>
    <m/>
    <m/>
    <x v="381"/>
    <n v="0.11358759604070127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35">
  <r>
    <x v="0"/>
    <x v="0"/>
    <x v="0"/>
    <n v="0.75728838447184066"/>
    <n v="0.18294386565685272"/>
    <n v="9.50735020549347E-2"/>
    <n v="4.6142970185471211E-3"/>
    <m/>
    <n v="0.27592371871275373"/>
    <n v="9.7706480043625756"/>
    <n v="0.79343738413460696"/>
    <n v="3.0809159766238812E-3"/>
    <n v="2.8955313476579751E-2"/>
    <n v="0.17452638641218948"/>
  </r>
  <r>
    <x v="0"/>
    <x v="0"/>
    <x v="0"/>
    <n v="0.746986647419704"/>
    <n v="0.1715681403875351"/>
    <n v="0.1159897971156678"/>
    <n v="6.1991756176121057E-2"/>
    <n v="0.12826009289031826"/>
    <n v="0.45003700962250126"/>
    <n v="17.176755812597172"/>
    <n v="0.65094933495786378"/>
    <n v="5.0760076978760222E-3"/>
    <n v="2.78430057027843E-2"/>
    <n v="0.11882271932767176"/>
  </r>
  <r>
    <x v="0"/>
    <x v="0"/>
    <x v="0"/>
    <n v="0.76050002759534185"/>
    <n v="6.9477520883083344E-2"/>
    <n v="0.10808656544017156"/>
    <n v="2.7016646924931564E-2"/>
    <n v="0.40629776826658504"/>
    <n v="0.41398759165256693"/>
    <n v="38.967317829324358"/>
    <m/>
    <m/>
    <m/>
    <m/>
  </r>
  <r>
    <x v="0"/>
    <x v="0"/>
    <x v="0"/>
    <n v="0.73480936549480091"/>
    <m/>
    <m/>
    <m/>
    <n v="0.23161094224924017"/>
    <n v="8.0974842767295399E-2"/>
    <m/>
    <m/>
    <m/>
    <m/>
    <m/>
  </r>
  <r>
    <x v="0"/>
    <x v="0"/>
    <x v="0"/>
    <n v="0.70841623814568866"/>
    <m/>
    <m/>
    <m/>
    <n v="0.12573099415204669"/>
    <n v="6.8032786885246013E-2"/>
    <m/>
    <m/>
    <m/>
    <m/>
    <m/>
  </r>
  <r>
    <x v="0"/>
    <x v="0"/>
    <x v="0"/>
    <n v="0.70623971984931289"/>
    <m/>
    <m/>
    <m/>
    <n v="0.21109839816933684"/>
    <n v="7.2100313479624645E-2"/>
    <m/>
    <m/>
    <m/>
    <m/>
    <m/>
  </r>
  <r>
    <x v="0"/>
    <x v="0"/>
    <x v="0"/>
    <n v="0.694363653063099"/>
    <m/>
    <m/>
    <m/>
    <m/>
    <n v="7.4074074074073931E-2"/>
    <m/>
    <m/>
    <m/>
    <m/>
    <m/>
  </r>
  <r>
    <x v="0"/>
    <x v="0"/>
    <x v="0"/>
    <n v="0.61221201316511242"/>
    <m/>
    <m/>
    <m/>
    <m/>
    <n v="6.8843777581641188E-2"/>
    <m/>
    <m/>
    <m/>
    <m/>
    <m/>
  </r>
  <r>
    <x v="0"/>
    <x v="0"/>
    <x v="0"/>
    <n v="0.66970201009275188"/>
    <m/>
    <m/>
    <m/>
    <m/>
    <n v="6.259097525473091E-2"/>
    <m/>
    <m/>
    <m/>
    <m/>
    <m/>
  </r>
  <r>
    <x v="1"/>
    <x v="1"/>
    <x v="0"/>
    <n v="0.74835775644264779"/>
    <n v="0.16864456236362457"/>
    <n v="0.28872774536864748"/>
    <n v="4.1269799927602387E-2"/>
    <n v="0.23493516399694947"/>
    <n v="9.7799511002445119E-2"/>
    <n v="15.686350352483688"/>
    <n v="0.65649229123963992"/>
    <n v="4.9990956462796082E-3"/>
    <n v="3.1161677919610636E-2"/>
    <n v="0.1137926440884658"/>
  </r>
  <r>
    <x v="1"/>
    <x v="1"/>
    <x v="0"/>
    <n v="0.74905610676969003"/>
    <n v="7.9162999987602234E-2"/>
    <n v="7.0341769729176579E-2"/>
    <n v="7.5113218949655863E-2"/>
    <n v="0.20988372093023233"/>
    <n v="0.10169491525423893"/>
    <n v="33.062121143957718"/>
    <n v="0.69552801910629614"/>
    <n v="5.183887119585665E-3"/>
    <n v="3.0928257111224041E-2"/>
    <n v="0.13499503418358166"/>
  </r>
  <r>
    <x v="1"/>
    <x v="1"/>
    <x v="0"/>
    <n v="0.74139402560455192"/>
    <n v="0.15707327425479889"/>
    <n v="0.22722403271822433"/>
    <n v="7.4212343230246267E-2"/>
    <n v="0.41554271034039769"/>
    <n v="9.8522167487684886E-2"/>
    <n v="15.557044301925934"/>
    <n v="0.72287102548802318"/>
    <n v="3.1025515781385117E-3"/>
    <n v="3.2357959562591944E-2"/>
    <n v="0.15425225087547587"/>
  </r>
  <r>
    <x v="1"/>
    <x v="1"/>
    <x v="0"/>
    <n v="0.72308031774051196"/>
    <m/>
    <m/>
    <m/>
    <n v="0.26000000000000068"/>
    <n v="0.10038119440914936"/>
    <m/>
    <m/>
    <m/>
    <m/>
    <m/>
  </r>
  <r>
    <x v="1"/>
    <x v="1"/>
    <x v="0"/>
    <n v="0.77689268017311675"/>
    <m/>
    <m/>
    <m/>
    <m/>
    <m/>
    <m/>
    <m/>
    <m/>
    <m/>
    <m/>
  </r>
  <r>
    <x v="1"/>
    <x v="1"/>
    <x v="0"/>
    <n v="0.74671859224001147"/>
    <m/>
    <m/>
    <m/>
    <n v="0.24027777777777792"/>
    <n v="9.3376764386536762E-2"/>
    <m/>
    <m/>
    <m/>
    <m/>
    <m/>
  </r>
  <r>
    <x v="1"/>
    <x v="1"/>
    <x v="0"/>
    <n v="0.77655999388986485"/>
    <m/>
    <m/>
    <m/>
    <n v="0.1468946266573623"/>
    <n v="0.13089802130897932"/>
    <m/>
    <m/>
    <m/>
    <m/>
    <m/>
  </r>
  <r>
    <x v="1"/>
    <x v="1"/>
    <x v="0"/>
    <n v="0.70250830791642005"/>
    <m/>
    <m/>
    <m/>
    <n v="0.15087918321043725"/>
    <n v="0.20918367346938774"/>
    <m/>
    <m/>
    <m/>
    <m/>
    <m/>
  </r>
  <r>
    <x v="1"/>
    <x v="1"/>
    <x v="0"/>
    <n v="0.78184391427416111"/>
    <m/>
    <m/>
    <m/>
    <n v="0.17250090220137126"/>
    <n v="0.20568181818181908"/>
    <m/>
    <m/>
    <m/>
    <m/>
    <m/>
  </r>
  <r>
    <x v="2"/>
    <x v="1"/>
    <x v="0"/>
    <n v="0.68612024424612494"/>
    <n v="0.16990049183368683"/>
    <n v="0.17903264790888607"/>
    <n v="5.09559151296703E-2"/>
    <n v="0.17052980132450357"/>
    <n v="0.10650887573964871"/>
    <n v="15.282814011681811"/>
    <n v="0.47901557484246826"/>
    <n v="2.7718720995908337E-3"/>
    <n v="3.2163442222269779E-2"/>
    <n v="7.6834349427254674E-3"/>
  </r>
  <r>
    <x v="2"/>
    <x v="1"/>
    <x v="0"/>
    <n v="0.67984031936127742"/>
    <n v="7.7290304005146027E-2"/>
    <n v="5.8358655265727734E-2"/>
    <n v="4.2594604612959178E-2"/>
    <n v="0.26222222222222169"/>
    <n v="0.10714285714286038"/>
    <n v="33.234506126003488"/>
    <n v="0.73842915080028471"/>
    <n v="2.79132383362305E-3"/>
    <n v="3.2503847567833567E-2"/>
    <n v="4.6878679017641471E-2"/>
  </r>
  <r>
    <x v="2"/>
    <x v="1"/>
    <x v="0"/>
    <n v="0.68846503178928253"/>
    <n v="0.13896302878856659"/>
    <n v="7.1075300463187954E-2"/>
    <n v="1.8663372852462192E-2"/>
    <n v="0.20321543408360165"/>
    <n v="0.11627906976745964"/>
    <n v="14.326327245143531"/>
    <n v="0.5576476687600892"/>
    <n v="5.8452460766810202E-3"/>
    <n v="3.074346563791798E-2"/>
    <n v="0.32853978780413456"/>
  </r>
  <r>
    <x v="2"/>
    <x v="1"/>
    <x v="0"/>
    <n v="0.7464810049947026"/>
    <m/>
    <m/>
    <m/>
    <n v="0.16764308246958126"/>
    <n v="0.13999999999999979"/>
    <m/>
    <m/>
    <m/>
    <m/>
    <m/>
  </r>
  <r>
    <x v="2"/>
    <x v="1"/>
    <x v="0"/>
    <n v="0.70876971608832806"/>
    <m/>
    <m/>
    <m/>
    <n v="0"/>
    <n v="0.11927877947295216"/>
    <m/>
    <m/>
    <m/>
    <m/>
    <m/>
  </r>
  <r>
    <x v="2"/>
    <x v="1"/>
    <x v="0"/>
    <n v="0.73358834449007138"/>
    <m/>
    <m/>
    <m/>
    <m/>
    <n v="9.622886866059796E-2"/>
    <m/>
    <m/>
    <m/>
    <m/>
    <m/>
  </r>
  <r>
    <x v="2"/>
    <x v="1"/>
    <x v="0"/>
    <n v="0.81594388799432327"/>
    <m/>
    <m/>
    <m/>
    <m/>
    <n v="0.25685785536159716"/>
    <m/>
    <m/>
    <m/>
    <m/>
    <m/>
  </r>
  <r>
    <x v="2"/>
    <x v="1"/>
    <x v="0"/>
    <n v="0.82654430311812377"/>
    <m/>
    <m/>
    <m/>
    <m/>
    <n v="0.16508538899430689"/>
    <m/>
    <m/>
    <m/>
    <m/>
    <m/>
  </r>
  <r>
    <x v="2"/>
    <x v="1"/>
    <x v="0"/>
    <n v="0.83526996668990627"/>
    <m/>
    <m/>
    <m/>
    <n v="2.4585125998770607E-3"/>
    <n v="0.20347394540942867"/>
    <m/>
    <m/>
    <m/>
    <m/>
    <m/>
  </r>
  <r>
    <x v="3"/>
    <x v="1"/>
    <x v="0"/>
    <n v="0.61748496993987978"/>
    <n v="0.18422740697860718"/>
    <n v="0.13632583048149241"/>
    <m/>
    <m/>
    <n v="0.17494824016563176"/>
    <n v="12.088217280640141"/>
    <n v="0.75100746960729758"/>
    <n v="5.923053012809887E-3"/>
    <n v="3.0519770696547491E-2"/>
    <n v="0.10717905451751222"/>
  </r>
  <r>
    <x v="3"/>
    <x v="1"/>
    <x v="0"/>
    <n v="0.6520593948572746"/>
    <n v="0.16200113296508789"/>
    <n v="0.17416707331272027"/>
    <m/>
    <m/>
    <n v="0.21914648212225987"/>
    <n v="15.978162776938905"/>
    <n v="0.85696916336498752"/>
    <n v="6.3315394274864297E-3"/>
    <n v="3.0519770696547491E-2"/>
    <n v="0.16222746182868458"/>
  </r>
  <r>
    <x v="3"/>
    <x v="1"/>
    <x v="0"/>
    <n v="0.58592471358428799"/>
    <n v="8.5198305547237396E-2"/>
    <n v="0.1505013780734013"/>
    <m/>
    <m/>
    <n v="0.21715526601520024"/>
    <n v="30.421097525579743"/>
    <n v="0.71091751715754559"/>
    <n v="6.8859138474045957E-3"/>
    <n v="2.9975122143645432E-2"/>
    <n v="0.18518050798669988"/>
  </r>
  <r>
    <x v="3"/>
    <x v="1"/>
    <x v="0"/>
    <n v="0.43081479440732839"/>
    <m/>
    <m/>
    <m/>
    <n v="2.8517110266156331E-3"/>
    <n v="0.10707456978967511"/>
    <m/>
    <m/>
    <m/>
    <m/>
    <m/>
  </r>
  <r>
    <x v="3"/>
    <x v="1"/>
    <x v="0"/>
    <n v="0.39034276147678221"/>
    <m/>
    <m/>
    <m/>
    <n v="2.9088558500324213E-3"/>
    <n v="0.16720516962843218"/>
    <m/>
    <m/>
    <m/>
    <m/>
    <m/>
  </r>
  <r>
    <x v="3"/>
    <x v="1"/>
    <x v="0"/>
    <n v="0.41805433829973704"/>
    <m/>
    <m/>
    <m/>
    <n v="7.2727272727273196E-3"/>
    <n v="0.13013698630137083"/>
    <m/>
    <m/>
    <m/>
    <m/>
    <m/>
  </r>
  <r>
    <x v="3"/>
    <x v="1"/>
    <x v="0"/>
    <n v="0.26275451841683828"/>
    <m/>
    <m/>
    <m/>
    <n v="3.6204059243006403E-2"/>
    <n v="0.15357967667436598"/>
    <m/>
    <m/>
    <m/>
    <m/>
    <m/>
  </r>
  <r>
    <x v="3"/>
    <x v="1"/>
    <x v="0"/>
    <n v="0.22984935548998298"/>
    <m/>
    <m/>
    <m/>
    <n v="2.69254852849099E-2"/>
    <n v="0.14814814814814836"/>
    <m/>
    <m/>
    <m/>
    <m/>
    <m/>
  </r>
  <r>
    <x v="3"/>
    <x v="1"/>
    <x v="0"/>
    <n v="0.24347549331635915"/>
    <m/>
    <m/>
    <m/>
    <n v="2.4646040901940558E-2"/>
    <n v="0.14946619217082069"/>
    <m/>
    <m/>
    <m/>
    <m/>
    <m/>
  </r>
  <r>
    <x v="4"/>
    <x v="2"/>
    <x v="0"/>
    <n v="0.62129253457952716"/>
    <n v="0.14322112500667572"/>
    <n v="0.12743540042578799"/>
    <m/>
    <m/>
    <n v="0.39369592088998717"/>
    <n v="9.6919745464945972"/>
    <n v="0.87156748197947986"/>
    <n v="1.325635674295546E-2"/>
    <n v="2.6775311895345839E-2"/>
    <n v="0.15561387225773102"/>
  </r>
  <r>
    <x v="4"/>
    <x v="2"/>
    <x v="0"/>
    <n v="0.76386383807151648"/>
    <n v="0.1387706845998764"/>
    <n v="0.11098541631396137"/>
    <n v="3.352729068339981E-2"/>
    <n v="2.206809583858993E-3"/>
    <n v="0.40208768267223355"/>
    <n v="18.104402537469358"/>
    <n v="0.87741077614141727"/>
    <n v="5.5826476672461E-3"/>
    <n v="3.0704562169853549E-2"/>
    <n v="7.0415277196623285E-2"/>
  </r>
  <r>
    <x v="4"/>
    <x v="2"/>
    <x v="0"/>
    <n v="0.69676308130902187"/>
    <m/>
    <m/>
    <m/>
    <n v="0.11145225667792458"/>
    <n v="0.31574608408903493"/>
    <m/>
    <m/>
    <m/>
    <m/>
    <m/>
  </r>
  <r>
    <x v="4"/>
    <x v="2"/>
    <x v="0"/>
    <n v="0.49885643912737515"/>
    <m/>
    <m/>
    <m/>
    <n v="0.18370694368507301"/>
    <n v="0.17077045274026989"/>
    <m/>
    <m/>
    <m/>
    <m/>
    <m/>
  </r>
  <r>
    <x v="4"/>
    <x v="2"/>
    <x v="0"/>
    <n v="0.49888935165903098"/>
    <m/>
    <m/>
    <m/>
    <n v="0.19300463548251134"/>
    <n v="0.15536723163841878"/>
    <m/>
    <m/>
    <m/>
    <m/>
    <m/>
  </r>
  <r>
    <x v="4"/>
    <x v="2"/>
    <x v="0"/>
    <n v="0.50881711307720279"/>
    <m/>
    <m/>
    <m/>
    <n v="0.15538014125467414"/>
    <n v="0.15377969762419005"/>
    <m/>
    <m/>
    <m/>
    <m/>
    <m/>
  </r>
  <r>
    <x v="5"/>
    <x v="2"/>
    <x v="0"/>
    <n v="0.81605923488276422"/>
    <n v="0.21068234741687775"/>
    <n v="0.17917800783482929"/>
    <n v="4.4167572764988519E-2"/>
    <n v="0.13780918727915215"/>
    <n v="9.5516569200780485E-2"/>
    <n v="12.672967361176484"/>
    <n v="0.82074877771080301"/>
    <n v="7.3527554641777898E-3"/>
    <n v="2.9819508271387705E-2"/>
    <n v="9.297928867399427E-2"/>
  </r>
  <r>
    <x v="5"/>
    <x v="2"/>
    <x v="0"/>
    <n v="0.84180790960451979"/>
    <m/>
    <m/>
    <m/>
    <n v="0.11744804253262464"/>
    <n v="0.12847483095417053"/>
    <m/>
    <m/>
    <m/>
    <m/>
    <m/>
  </r>
  <r>
    <x v="5"/>
    <x v="2"/>
    <x v="0"/>
    <n v="0.83212062001487341"/>
    <m/>
    <m/>
    <m/>
    <n v="0.1516129032258059"/>
    <n v="9.5789473684209869E-2"/>
    <m/>
    <m/>
    <m/>
    <m/>
    <m/>
  </r>
  <r>
    <x v="6"/>
    <x v="2"/>
    <x v="0"/>
    <n v="0.76854695328915479"/>
    <n v="0.24337825179100037"/>
    <n v="0.22826812828251855"/>
    <n v="5.6504937700554141E-2"/>
    <n v="0.10714285714285676"/>
    <n v="9.8294884653962647E-2"/>
    <n v="10.60456682421022"/>
    <n v="0.50993515069672191"/>
    <n v="5.2616940557145293E-3"/>
    <n v="3.0957434712272365E-2"/>
    <n v="0.28496790357196994"/>
  </r>
  <r>
    <x v="6"/>
    <x v="2"/>
    <x v="0"/>
    <n v="0.75042459239130432"/>
    <n v="0.203125"/>
    <n v="0.18539123521330647"/>
    <n v="3.9845818109430435E-2"/>
    <n v="0.11285714285714321"/>
    <n v="9.3645484949832339E-2"/>
    <n v="12.027692307692307"/>
    <n v="0.71364994595969222"/>
    <n v="3.4040534556378657E-3"/>
    <n v="3.1939747280899287E-2"/>
    <n v="8.4615043040141228E-3"/>
  </r>
  <r>
    <x v="6"/>
    <x v="2"/>
    <x v="0"/>
    <n v="0.76163663663663672"/>
    <n v="0.21062500000000001"/>
    <n v="0.15627317885666819"/>
    <n v="3.2011022721878411E-2"/>
    <n v="9.4059405940594698E-2"/>
    <n v="0.10130718954248265"/>
    <n v="11.86646884272997"/>
    <n v="0.86047560739833728"/>
    <n v="7.4111106662744387E-3"/>
    <n v="2.9838960005419912E-2"/>
    <n v="8.908894186755098E-2"/>
  </r>
  <r>
    <x v="6"/>
    <x v="2"/>
    <x v="0"/>
    <n v="0.71909253122610239"/>
    <m/>
    <m/>
    <m/>
    <n v="6.2499999999999889E-2"/>
    <n v="0.16221765913757644"/>
    <m/>
    <m/>
    <m/>
    <m/>
    <m/>
  </r>
  <r>
    <x v="6"/>
    <x v="2"/>
    <x v="0"/>
    <n v="0.69762954796030874"/>
    <m/>
    <m/>
    <m/>
    <n v="7.4777448071216335E-2"/>
    <n v="0.12840043525571326"/>
    <m/>
    <m/>
    <m/>
    <m/>
    <m/>
  </r>
  <r>
    <x v="6"/>
    <x v="2"/>
    <x v="0"/>
    <n v="0.67616334283000956"/>
    <m/>
    <m/>
    <m/>
    <m/>
    <n v="0.85665137614678899"/>
    <m/>
    <m/>
    <m/>
    <m/>
    <m/>
  </r>
  <r>
    <x v="6"/>
    <x v="2"/>
    <x v="0"/>
    <n v="0.74624539529611777"/>
    <m/>
    <m/>
    <m/>
    <n v="6.243496357960443E-2"/>
    <n v="0.14976744186046484"/>
    <m/>
    <m/>
    <m/>
    <m/>
    <m/>
  </r>
  <r>
    <x v="6"/>
    <x v="2"/>
    <x v="0"/>
    <n v="0.74105531839985916"/>
    <m/>
    <m/>
    <m/>
    <n v="6.1470911086717428E-2"/>
    <n v="0.16734693877551013"/>
    <m/>
    <m/>
    <m/>
    <m/>
    <m/>
  </r>
  <r>
    <x v="6"/>
    <x v="2"/>
    <x v="0"/>
    <n v="0.73577132276356905"/>
    <m/>
    <m/>
    <m/>
    <n v="0.2490695677068423"/>
    <n v="0.22181818181818169"/>
    <m/>
    <m/>
    <m/>
    <m/>
    <m/>
  </r>
  <r>
    <x v="7"/>
    <x v="2"/>
    <x v="0"/>
    <n v="0.72440537745604971"/>
    <n v="0.22759513556957245"/>
    <n v="0.19690101242014163"/>
    <n v="6.3153878702164573E-2"/>
    <n v="0.10765154024511403"/>
    <n v="0.14237573715248575"/>
    <n v="11.601092626772733"/>
    <n v="0.88534131644203462"/>
    <n v="6.1953772892609157E-3"/>
    <n v="3.0548948297595826E-2"/>
    <n v="0.1368429489166422"/>
  </r>
  <r>
    <x v="7"/>
    <x v="2"/>
    <x v="0"/>
    <n v="0.73153724247226615"/>
    <n v="8.2891024649143219E-2"/>
    <n v="0.1589198771320926"/>
    <n v="2.3781436855199491E-2"/>
    <n v="9.9670757258305986E-2"/>
    <n v="0.1318101933216172"/>
    <n v="37.672741719544703"/>
    <n v="0.88207097505261078"/>
    <n v="7.4500141343388721E-3"/>
    <n v="2.9926492808564895E-2"/>
    <n v="9.0158787239322913E-2"/>
  </r>
  <r>
    <x v="7"/>
    <x v="2"/>
    <x v="0"/>
    <n v="0.74137190743400294"/>
    <n v="0.2308671176433563"/>
    <n v="0.19484894826503729"/>
    <n v="7.2114765090410038E-2"/>
    <n v="7.8014184397163344E-2"/>
    <n v="0.18856065367693306"/>
    <n v="11.137092523637746"/>
    <n v="0.87744285073957873"/>
    <n v="6.4190722306314034E-3"/>
    <n v="3.0607303499692467E-2"/>
    <n v="6.9345431824851367E-2"/>
  </r>
  <r>
    <x v="7"/>
    <x v="2"/>
    <x v="0"/>
    <n v="0.60838323353293411"/>
    <m/>
    <m/>
    <m/>
    <n v="6.7292944785276254E-2"/>
    <m/>
    <m/>
    <m/>
    <m/>
    <m/>
    <m/>
  </r>
  <r>
    <x v="7"/>
    <x v="2"/>
    <x v="0"/>
    <n v="0.58072362420188495"/>
    <m/>
    <m/>
    <m/>
    <n v="2.5471217524231093E-4"/>
    <n v="6.1773255813952842E-2"/>
    <m/>
    <m/>
    <m/>
    <m/>
    <m/>
  </r>
  <r>
    <x v="7"/>
    <x v="2"/>
    <x v="0"/>
    <n v="0.60647075854082233"/>
    <m/>
    <m/>
    <m/>
    <m/>
    <n v="5.6492411467116505E-2"/>
    <m/>
    <m/>
    <m/>
    <m/>
    <m/>
  </r>
  <r>
    <x v="7"/>
    <x v="2"/>
    <x v="0"/>
    <n v="0.72467187730423244"/>
    <m/>
    <m/>
    <m/>
    <n v="0.10222095671981757"/>
    <n v="0.15236051502145867"/>
    <m/>
    <m/>
    <m/>
    <m/>
    <m/>
  </r>
  <r>
    <x v="7"/>
    <x v="2"/>
    <x v="0"/>
    <n v="0.72874924104432304"/>
    <m/>
    <m/>
    <m/>
    <n v="9.5383830655445201E-2"/>
    <n v="0.13518052057094856"/>
    <m/>
    <m/>
    <m/>
    <m/>
    <m/>
  </r>
  <r>
    <x v="7"/>
    <x v="2"/>
    <x v="0"/>
    <n v="0.7240289069557363"/>
    <m/>
    <m/>
    <m/>
    <n v="0.10655090765588038"/>
    <n v="0.14338781575037118"/>
    <m/>
    <m/>
    <m/>
    <m/>
    <m/>
  </r>
  <r>
    <x v="8"/>
    <x v="2"/>
    <x v="0"/>
    <n v="0.64785752071944991"/>
    <n v="0.18332299590110779"/>
    <n v="0.13406846611197168"/>
    <n v="3.0540843826054979E-2"/>
    <n v="8.6210688365955468E-2"/>
    <n v="0.2298288508557457"/>
    <n v="11.867016706552553"/>
    <n v="0.83552804351903953"/>
    <n v="7.2263191929683827E-3"/>
    <n v="3.0082106680822621E-2"/>
    <n v="0.13324437812068216"/>
  </r>
  <r>
    <x v="8"/>
    <x v="2"/>
    <x v="0"/>
    <n v="0.66445497630331762"/>
    <n v="0.1884569525718689"/>
    <n v="0.18707877344031437"/>
    <n v="7.4730530290742586E-2"/>
    <n v="2.810603641009235E-2"/>
    <n v="0.20692431561996738"/>
    <n v="13.504473899695203"/>
    <n v="0.59665733574839452"/>
    <n v="1.27117081900534E-2"/>
    <n v="2.7796527932037199E-2"/>
    <n v="0.6741971015566196"/>
  </r>
  <r>
    <x v="8"/>
    <x v="2"/>
    <x v="0"/>
    <n v="0.4110335804622765"/>
    <n v="0.20188768208026886"/>
    <n v="0.23002055502156896"/>
    <n v="5.0155512814278214E-2"/>
    <n v="0.24070414945212859"/>
    <n v="0.23058252427184464"/>
    <n v="12.542954682722817"/>
    <n v="0.81450277123017134"/>
    <n v="5.7382615395038311E-3"/>
    <n v="3.0675384568805218E-2"/>
    <n v="0.19014070016491508"/>
  </r>
  <r>
    <x v="8"/>
    <x v="2"/>
    <x v="0"/>
    <n v="0.80026036823507529"/>
    <m/>
    <m/>
    <m/>
    <n v="0.14028314028314026"/>
    <m/>
    <m/>
    <m/>
    <m/>
    <m/>
    <m/>
  </r>
  <r>
    <x v="8"/>
    <x v="2"/>
    <x v="0"/>
    <n v="0.80528760271525535"/>
    <m/>
    <m/>
    <m/>
    <n v="0.1694847020933975"/>
    <n v="0.10344827586206823"/>
    <m/>
    <m/>
    <m/>
    <m/>
    <m/>
  </r>
  <r>
    <x v="8"/>
    <x v="2"/>
    <x v="0"/>
    <n v="0.81858407079646012"/>
    <m/>
    <m/>
    <m/>
    <n v="3.9286793593230285E-2"/>
    <n v="0.11888782358580907"/>
    <m/>
    <m/>
    <m/>
    <m/>
    <m/>
  </r>
  <r>
    <x v="8"/>
    <x v="2"/>
    <x v="0"/>
    <n v="0.71821924858466291"/>
    <m/>
    <m/>
    <m/>
    <n v="2.3437499999999889E-2"/>
    <n v="0.12557286892758823"/>
    <m/>
    <m/>
    <m/>
    <m/>
    <m/>
  </r>
  <r>
    <x v="8"/>
    <x v="2"/>
    <x v="0"/>
    <n v="0.69635326221781191"/>
    <m/>
    <m/>
    <m/>
    <n v="0.13551033286007252"/>
    <n v="0.13122529644268799"/>
    <m/>
    <m/>
    <m/>
    <m/>
    <m/>
  </r>
  <r>
    <x v="8"/>
    <x v="2"/>
    <x v="0"/>
    <n v="0.71522538208550979"/>
    <m/>
    <m/>
    <m/>
    <n v="2.5418994413408114E-2"/>
    <n v="0.13377609108159391"/>
    <m/>
    <m/>
    <m/>
    <m/>
    <m/>
  </r>
  <r>
    <x v="9"/>
    <x v="3"/>
    <x v="0"/>
    <n v="0.76193454242234726"/>
    <n v="0.26446753740310669"/>
    <n v="0.16912772288275046"/>
    <n v="7.2258161612004615E-2"/>
    <n v="6.8584070796460117E-2"/>
    <n v="0.1045098352790669"/>
    <n v="9.9514968236628611"/>
    <n v="0.88782023880767158"/>
    <n v="4.0885440865744962E-3"/>
    <n v="2.9789220140461058E-2"/>
    <n v="3.5346123071031132E-2"/>
  </r>
  <r>
    <x v="9"/>
    <x v="3"/>
    <x v="0"/>
    <n v="0.76508820798514388"/>
    <n v="0.19590100646018982"/>
    <n v="0.23536210637185212"/>
    <n v="5.7894183755323306E-2"/>
    <n v="8.0547375714533187E-2"/>
    <n v="0.10230683474830551"/>
    <n v="12.744311839919602"/>
    <n v="0.86144336007790501"/>
    <n v="5.8470576721979355E-3"/>
    <n v="2.7388849096085067E-2"/>
    <n v="8.1858807410771089E-2"/>
  </r>
  <r>
    <x v="9"/>
    <x v="3"/>
    <x v="0"/>
    <n v="0.78216731898238756"/>
    <n v="0.22956109046936035"/>
    <n v="0.1976442832159524"/>
    <n v="0.1026200642330683"/>
    <n v="7.9559199032388173E-2"/>
    <n v="9.9845679012345895E-2"/>
    <n v="11.487646557248333"/>
    <n v="0.83476861819107806"/>
    <n v="3.8423521845872143E-3"/>
    <n v="2.8470334951243473E-2"/>
    <n v="9.3201220038042279E-2"/>
  </r>
  <r>
    <x v="9"/>
    <x v="3"/>
    <x v="0"/>
    <n v="0.6668205601723608"/>
    <m/>
    <m/>
    <m/>
    <n v="5.9547244094488083E-2"/>
    <n v="0.15537293683404171"/>
    <m/>
    <m/>
    <m/>
    <m/>
    <m/>
  </r>
  <r>
    <x v="9"/>
    <x v="3"/>
    <x v="0"/>
    <n v="0.67309601474968095"/>
    <m/>
    <m/>
    <m/>
    <n v="6.72492401215804E-2"/>
    <n v="0.13320242186221617"/>
    <m/>
    <m/>
    <m/>
    <m/>
    <m/>
  </r>
  <r>
    <x v="9"/>
    <x v="3"/>
    <x v="0"/>
    <n v="0.64974902398215284"/>
    <m/>
    <m/>
    <m/>
    <n v="6.9606486058928274E-2"/>
    <n v="0.14333908677232121"/>
    <m/>
    <m/>
    <m/>
    <m/>
    <m/>
  </r>
  <r>
    <x v="9"/>
    <x v="3"/>
    <x v="0"/>
    <n v="0.75393094504781966"/>
    <m/>
    <m/>
    <m/>
    <n v="6.2301767104667061E-2"/>
    <n v="9.8301409468739137E-2"/>
    <m/>
    <m/>
    <m/>
    <m/>
    <m/>
  </r>
  <r>
    <x v="9"/>
    <x v="3"/>
    <x v="0"/>
    <n v="0.74159462055715653"/>
    <m/>
    <m/>
    <m/>
    <n v="5.5278387547395558E-2"/>
    <n v="0.1126771122273033"/>
    <m/>
    <m/>
    <m/>
    <m/>
    <m/>
  </r>
  <r>
    <x v="9"/>
    <x v="3"/>
    <x v="0"/>
    <n v="0.70810583788324222"/>
    <m/>
    <m/>
    <m/>
    <n v="0.10314847942754934"/>
    <n v="0.12220028592824611"/>
    <m/>
    <m/>
    <m/>
    <m/>
    <m/>
  </r>
  <r>
    <x v="10"/>
    <x v="3"/>
    <x v="0"/>
    <n v="0.75291677469535911"/>
    <n v="0.21201808750629425"/>
    <n v="0.19909267602343655"/>
    <n v="9.7150020767080542E-2"/>
    <n v="0.12853524693963703"/>
    <n v="0.12446418829397608"/>
    <n v="12.246835794005648"/>
    <n v="0.85705899861101931"/>
    <n v="8.7617130078847284E-3"/>
    <n v="2.6064106909429039E-2"/>
    <n v="0.11803114899622714"/>
  </r>
  <r>
    <x v="10"/>
    <x v="3"/>
    <x v="0"/>
    <n v="0.77096436058700224"/>
    <n v="0.1879860907793045"/>
    <n v="0.19136934618134233"/>
    <n v="5.4113851415635433E-2"/>
    <n v="0.1339530952884006"/>
    <n v="0.10373684646615264"/>
    <n v="13.445043027512195"/>
    <n v="0.75344549146270712"/>
    <n v="3.1917037294110864E-3"/>
    <n v="2.9034778524614988E-2"/>
    <n v="0.10680271759358982"/>
  </r>
  <r>
    <x v="10"/>
    <x v="3"/>
    <x v="0"/>
    <n v="0.72287581699346404"/>
    <n v="0.18950797617435455"/>
    <n v="0.1923203169950263"/>
    <n v="8.3045066177270005E-2"/>
    <n v="0.11216899130786329"/>
    <n v="0.10349107835531419"/>
    <n v="13.538520475260199"/>
    <n v="0.85650608606206058"/>
    <n v="8.8412845690057796E-3"/>
    <n v="2.604642434029103E-2"/>
    <n v="9.831508440734428E-2"/>
  </r>
  <r>
    <x v="10"/>
    <x v="3"/>
    <x v="0"/>
    <n v="0.71936493738819329"/>
    <m/>
    <m/>
    <m/>
    <n v="0.13010291595197254"/>
    <n v="0.15283472359677672"/>
    <m/>
    <m/>
    <m/>
    <m/>
    <m/>
  </r>
  <r>
    <x v="10"/>
    <x v="3"/>
    <x v="0"/>
    <n v="0.67975567190226871"/>
    <m/>
    <m/>
    <m/>
    <n v="0.11391661773341211"/>
    <n v="0.12621527777777802"/>
    <m/>
    <m/>
    <m/>
    <m/>
    <m/>
  </r>
  <r>
    <x v="10"/>
    <x v="3"/>
    <x v="0"/>
    <n v="0.68675352877307272"/>
    <m/>
    <m/>
    <m/>
    <n v="0.11393383674937052"/>
    <n v="0.12215411558668984"/>
    <m/>
    <m/>
    <m/>
    <m/>
    <m/>
  </r>
  <r>
    <x v="10"/>
    <x v="3"/>
    <x v="0"/>
    <n v="0.68841156191991515"/>
    <m/>
    <m/>
    <m/>
    <n v="0.12231850568072389"/>
    <n v="0.11850589194396996"/>
    <m/>
    <m/>
    <m/>
    <m/>
    <m/>
  </r>
  <r>
    <x v="10"/>
    <x v="3"/>
    <x v="0"/>
    <n v="0.68526965387711303"/>
    <m/>
    <m/>
    <m/>
    <n v="6.167322130854469E-2"/>
    <n v="0.12947898508619093"/>
    <m/>
    <m/>
    <m/>
    <m/>
    <m/>
  </r>
  <r>
    <x v="10"/>
    <x v="3"/>
    <x v="0"/>
    <n v="0.69478402607986967"/>
    <m/>
    <m/>
    <m/>
    <m/>
    <n v="0.12383345297918115"/>
    <m/>
    <m/>
    <m/>
    <m/>
    <m/>
  </r>
  <r>
    <x v="11"/>
    <x v="3"/>
    <x v="0"/>
    <n v="0.67684964200477327"/>
    <n v="0.18949958682060242"/>
    <n v="0.16614876122570224"/>
    <n v="1.9024757349268884E-2"/>
    <n v="5.7528617552098815E-2"/>
    <n v="0.2303422152560089"/>
    <n v="11.189970796805749"/>
    <n v="0.86130731047734266"/>
    <n v="8.9860044225357743E-3"/>
    <n v="2.5929282820017611E-2"/>
    <n v="0.10216963932472181"/>
  </r>
  <r>
    <x v="11"/>
    <x v="3"/>
    <x v="0"/>
    <n v="0.67054908485856912"/>
    <n v="0.21422998607158661"/>
    <n v="0.18381954410081036"/>
    <n v="7.6957453830257219E-2"/>
    <n v="6.0931399888454973E-2"/>
    <n v="0.25163817127363097"/>
    <n v="11.877354872954083"/>
    <n v="0.81137453037958296"/>
    <n v="2.927925120063026E-3"/>
    <n v="2.9024266730714871E-2"/>
    <n v="8.3265618279269843E-2"/>
  </r>
  <r>
    <x v="11"/>
    <x v="3"/>
    <x v="0"/>
    <n v="0.6544943820224719"/>
    <n v="0.21553429961204529"/>
    <n v="0.18362575093016972"/>
    <n v="8.9412364264965419E-2"/>
    <n v="0.11687711733908224"/>
    <n v="0.2527064401422352"/>
    <n v="11.683280626415645"/>
    <n v="0.68199999999999994"/>
    <n v="3.2480632255028181E-3"/>
    <n v="1.392027096644065E-3"/>
    <n v="0.21669221804425945"/>
  </r>
  <r>
    <x v="11"/>
    <x v="3"/>
    <x v="0"/>
    <n v="0.73153347732181428"/>
    <m/>
    <m/>
    <m/>
    <n v="6.4716489681426626E-2"/>
    <n v="0.12918281781504601"/>
    <m/>
    <m/>
    <m/>
    <m/>
    <m/>
  </r>
  <r>
    <x v="11"/>
    <x v="3"/>
    <x v="0"/>
    <n v="0.75550360413013828"/>
    <m/>
    <m/>
    <m/>
    <n v="7.1324599708879055E-2"/>
    <n v="0.12797125483692609"/>
    <m/>
    <m/>
    <m/>
    <m/>
    <m/>
  </r>
  <r>
    <x v="11"/>
    <x v="3"/>
    <x v="0"/>
    <n v="0.74547776122579279"/>
    <m/>
    <m/>
    <m/>
    <n v="6.2620281273131018E-2"/>
    <n v="0.12091441526544501"/>
    <m/>
    <m/>
    <m/>
    <m/>
    <m/>
  </r>
  <r>
    <x v="11"/>
    <x v="3"/>
    <x v="0"/>
    <n v="0.75587379727008286"/>
    <m/>
    <m/>
    <m/>
    <n v="6.4231301939057905E-2"/>
    <n v="0.13215246220903273"/>
    <m/>
    <m/>
    <m/>
    <m/>
    <m/>
  </r>
  <r>
    <x v="11"/>
    <x v="3"/>
    <x v="0"/>
    <n v="0.74006926054186184"/>
    <m/>
    <m/>
    <m/>
    <n v="6.6898014266435268E-2"/>
    <n v="0.12644769318397611"/>
    <m/>
    <m/>
    <m/>
    <m/>
    <m/>
  </r>
  <r>
    <x v="11"/>
    <x v="3"/>
    <x v="0"/>
    <n v="0.73150565709312454"/>
    <m/>
    <m/>
    <m/>
    <n v="0.11148272017837257"/>
    <n v="0.13330628803245501"/>
    <m/>
    <m/>
    <m/>
    <m/>
    <m/>
  </r>
  <r>
    <x v="12"/>
    <x v="3"/>
    <x v="0"/>
    <n v="0.8079470198675498"/>
    <n v="0.17941638827323914"/>
    <n v="0.37525754074640849"/>
    <n v="4.705547124132519E-2"/>
    <n v="0.11287988422575967"/>
    <n v="0.1898395721925133"/>
    <n v="12.746843094474199"/>
    <n v="0.79681956675988153"/>
    <n v="2.5109248175976414E-3"/>
    <n v="2.9282334492547149E-2"/>
    <n v="5.4285487253695495E-2"/>
  </r>
  <r>
    <x v="12"/>
    <x v="3"/>
    <x v="0"/>
    <n v="0.83286908077994426"/>
    <n v="0.15249289572238922"/>
    <n v="0.1748686219442776"/>
    <n v="3.3392767482867597E-2"/>
    <n v="0.11546099290780165"/>
    <n v="0.18208392267798162"/>
    <n v="17.226746534097153"/>
    <n v="0.83193919984704368"/>
    <n v="6.2331056211490741E-3"/>
    <n v="2.7257680326244819E-2"/>
    <n v="5.9767083686479074E-2"/>
  </r>
  <r>
    <x v="12"/>
    <x v="3"/>
    <x v="0"/>
    <n v="0.82093663911845727"/>
    <m/>
    <n v="0.21219161059327291"/>
    <n v="5.7797637401925457E-2"/>
    <n v="0.15533980582524287"/>
    <n v="0.1739009717723283"/>
    <m/>
    <n v="0.74080101063089487"/>
    <n v="4.4383248536409015E-3"/>
    <n v="2.828326933624949E-2"/>
    <n v="0.18133474651030856"/>
  </r>
  <r>
    <x v="12"/>
    <x v="3"/>
    <x v="0"/>
    <n v="0.5831062670299727"/>
    <m/>
    <m/>
    <m/>
    <n v="0.12719836400817996"/>
    <n v="9.0062111801241698E-2"/>
    <m/>
    <m/>
    <m/>
    <m/>
    <m/>
  </r>
  <r>
    <x v="12"/>
    <x v="3"/>
    <x v="0"/>
    <n v="0.53134328358208949"/>
    <m/>
    <m/>
    <m/>
    <n v="0.11007427156732041"/>
    <n v="0.10524261740600983"/>
    <m/>
    <m/>
    <m/>
    <m/>
    <m/>
  </r>
  <r>
    <x v="12"/>
    <x v="3"/>
    <x v="0"/>
    <n v="0.5421245421245422"/>
    <m/>
    <m/>
    <m/>
    <n v="0.11652816251154174"/>
    <n v="9.0188704586662921E-2"/>
    <m/>
    <m/>
    <m/>
    <m/>
    <m/>
  </r>
  <r>
    <x v="12"/>
    <x v="3"/>
    <x v="0"/>
    <n v="0.44736842105263158"/>
    <m/>
    <m/>
    <m/>
    <n v="0.14504356016011288"/>
    <n v="0.10124894751613767"/>
    <m/>
    <m/>
    <m/>
    <m/>
    <m/>
  </r>
  <r>
    <x v="12"/>
    <x v="3"/>
    <x v="0"/>
    <n v="0.46058091286307051"/>
    <m/>
    <m/>
    <m/>
    <n v="0.12581290645322685"/>
    <n v="9.2971221356376754E-2"/>
    <m/>
    <m/>
    <m/>
    <m/>
    <m/>
  </r>
  <r>
    <x v="12"/>
    <x v="3"/>
    <x v="0"/>
    <n v="0.45454545454545453"/>
    <m/>
    <m/>
    <m/>
    <n v="0.13203797747847179"/>
    <n v="9.8511693834160335E-2"/>
    <m/>
    <m/>
    <m/>
    <m/>
    <m/>
  </r>
  <r>
    <x v="13"/>
    <x v="3"/>
    <x v="0"/>
    <n v="0.2240663900414937"/>
    <n v="0.13066054880619049"/>
    <n v="0.22608684173724664"/>
    <n v="4.4775563501688091E-2"/>
    <n v="0.13427634276342792"/>
    <n v="0.16682480807383654"/>
    <n v="19.556237391630319"/>
    <n v="0.57703566599719081"/>
    <n v="6.3295609032645358E-3"/>
    <n v="2.758699835802186E-2"/>
    <n v="0.53496707215875994"/>
  </r>
  <r>
    <x v="13"/>
    <x v="3"/>
    <x v="0"/>
    <n v="0.23137254901960794"/>
    <n v="0.15958364307880402"/>
    <n v="0.21015558401202802"/>
    <n v="4.731540953447784E-2"/>
    <n v="0.11053984575835485"/>
    <n v="0.17031644808085619"/>
    <n v="11.438987730213155"/>
    <n v="0.73538119087367837"/>
    <n v="4.3587532925198494E-3"/>
    <n v="2.8318634474525515E-2"/>
    <n v="0.17753299414563606"/>
  </r>
  <r>
    <x v="13"/>
    <x v="3"/>
    <x v="0"/>
    <n v="0.24334600760456279"/>
    <n v="0.17011469602584839"/>
    <n v="0.20450241979391806"/>
    <n v="2.8825822947704721E-2"/>
    <n v="0.11183275827075267"/>
    <n v="0.137385170603675"/>
    <n v="15.316502753454651"/>
    <n v="0.85733555833680997"/>
    <n v="6.1547975496820369E-3"/>
    <n v="2.716024232995402E-2"/>
    <n v="5.6887914494918264E-2"/>
  </r>
  <r>
    <x v="13"/>
    <x v="3"/>
    <x v="0"/>
    <n v="0.4306049822064057"/>
    <m/>
    <m/>
    <m/>
    <n v="0.10499462943071969"/>
    <n v="0.33471664739097939"/>
    <m/>
    <m/>
    <m/>
    <m/>
    <m/>
  </r>
  <r>
    <x v="13"/>
    <x v="3"/>
    <x v="0"/>
    <n v="0.54005934718100879"/>
    <m/>
    <m/>
    <m/>
    <n v="0.11667401852668724"/>
    <n v="0.15977834218425249"/>
    <m/>
    <m/>
    <m/>
    <m/>
    <m/>
  </r>
  <r>
    <x v="13"/>
    <x v="3"/>
    <x v="0"/>
    <n v="0.45230769230769241"/>
    <m/>
    <m/>
    <m/>
    <n v="9.9458394879369472E-2"/>
    <n v="0.17593272920238426"/>
    <m/>
    <m/>
    <m/>
    <m/>
    <m/>
  </r>
  <r>
    <x v="13"/>
    <x v="3"/>
    <x v="0"/>
    <n v="0.7781818181818182"/>
    <m/>
    <m/>
    <m/>
    <n v="0.14367237327962401"/>
    <n v="0.10879629629629774"/>
    <m/>
    <m/>
    <m/>
    <m/>
    <m/>
  </r>
  <r>
    <x v="13"/>
    <x v="3"/>
    <x v="0"/>
    <n v="0.75986842105263153"/>
    <m/>
    <m/>
    <m/>
    <n v="0.10266159695817523"/>
    <n v="0.10739516494912252"/>
    <m/>
    <m/>
    <m/>
    <m/>
    <m/>
  </r>
  <r>
    <x v="13"/>
    <x v="3"/>
    <x v="0"/>
    <n v="0.76642335766423364"/>
    <m/>
    <m/>
    <m/>
    <n v="0.10319479785128649"/>
    <n v="0.10612991765782197"/>
    <m/>
    <m/>
    <m/>
    <m/>
    <m/>
  </r>
  <r>
    <x v="14"/>
    <x v="3"/>
    <x v="0"/>
    <n v="0.44999999999999996"/>
    <n v="0.17192770540714264"/>
    <m/>
    <n v="2.0862362318378017E-2"/>
    <n v="0.13821138211382133"/>
    <n v="0.16424379232505565"/>
    <n v="14.016609127176215"/>
    <n v="0.8254695591990644"/>
    <n v="6.0932495741852161E-3"/>
    <n v="2.7283338280947658E-2"/>
    <n v="9.5223510661509234E-2"/>
  </r>
  <r>
    <x v="14"/>
    <x v="3"/>
    <x v="0"/>
    <n v="0.44654088050314461"/>
    <n v="9.7070559859275818E-2"/>
    <m/>
    <n v="4.6191178451931554E-2"/>
    <n v="0.1104368932038835"/>
    <n v="0.15467685662070099"/>
    <n v="19.694482979355403"/>
    <n v="0.75242089906081877"/>
    <n v="3.4115163561094721E-3"/>
    <n v="2.8646186309805824E-2"/>
    <n v="8.7310199526203752E-2"/>
  </r>
  <r>
    <x v="14"/>
    <x v="3"/>
    <x v="0"/>
    <n v="0.46428571428571425"/>
    <n v="9.443732351064682E-2"/>
    <m/>
    <n v="2.4342251342756426E-2"/>
    <n v="0.13389573869781524"/>
    <n v="0.16905925473427053"/>
    <n v="27.133835833117097"/>
    <n v="0.85176470588235287"/>
    <n v="3.7120722577175069E-3"/>
    <n v="1.3920270966440646E-3"/>
    <n v="5.3361038704689154E-2"/>
  </r>
  <r>
    <x v="14"/>
    <x v="3"/>
    <x v="0"/>
    <n v="0.27142857142857146"/>
    <n v="0.17535585165023804"/>
    <n v="0.19027358060227734"/>
    <m/>
    <n v="0.36815920398009638"/>
    <n v="0.20947983415001786"/>
    <n v="12.173773947708058"/>
    <m/>
    <m/>
    <m/>
    <m/>
  </r>
  <r>
    <x v="14"/>
    <x v="3"/>
    <x v="0"/>
    <n v="0.28235294117647064"/>
    <n v="0.11668862402439117"/>
    <n v="0.16517725242795747"/>
    <m/>
    <n v="8.4136454030900865E-2"/>
    <n v="0.21930837692778105"/>
    <n v="14.903561954584443"/>
    <m/>
    <m/>
    <m/>
    <m/>
  </r>
  <r>
    <x v="14"/>
    <x v="3"/>
    <x v="0"/>
    <n v="0.29292929292929293"/>
    <n v="7.6355338096618652E-2"/>
    <n v="0.1859282588387976"/>
    <m/>
    <n v="8.496732026143794E-2"/>
    <n v="0.14525094658825338"/>
    <n v="32.883154961242127"/>
    <m/>
    <m/>
    <m/>
    <m/>
  </r>
  <r>
    <x v="14"/>
    <x v="3"/>
    <x v="0"/>
    <n v="0.55956678700361007"/>
    <m/>
    <m/>
    <m/>
    <n v="0.24827586206896535"/>
    <n v="0.13734104046242809"/>
    <m/>
    <m/>
    <m/>
    <m/>
    <m/>
  </r>
  <r>
    <x v="14"/>
    <x v="3"/>
    <x v="0"/>
    <n v="0.53094462540716614"/>
    <m/>
    <m/>
    <m/>
    <n v="0.14955659101157392"/>
    <n v="0.1223642172523961"/>
    <m/>
    <m/>
    <m/>
    <m/>
    <m/>
  </r>
  <r>
    <x v="14"/>
    <x v="3"/>
    <x v="0"/>
    <n v="0.55625000000000013"/>
    <m/>
    <m/>
    <m/>
    <n v="0.1459504476368938"/>
    <n v="0.12241731318905716"/>
    <m/>
    <m/>
    <m/>
    <m/>
    <m/>
  </r>
  <r>
    <x v="15"/>
    <x v="4"/>
    <x v="0"/>
    <n v="0.2232142857142857"/>
    <n v="9.3861721456050873E-2"/>
    <n v="0.199299807896471"/>
    <n v="3.0650997962183218E-2"/>
    <n v="0.18696549690356812"/>
    <n v="0.11238573221007424"/>
    <n v="26.607452174396904"/>
    <n v="0.89090909090909087"/>
    <n v="3.7120722577175069E-3"/>
    <n v="4.6400903221468798E-4"/>
    <n v="6.2641219348982924E-2"/>
  </r>
  <r>
    <x v="15"/>
    <x v="4"/>
    <x v="0"/>
    <n v="0.23655913978494614"/>
    <n v="9.6849136054515839E-2"/>
    <n v="0.27686990284798163"/>
    <n v="6.3999981119805524E-2"/>
    <n v="0.2303290414878405"/>
    <n v="0.11435661113080509"/>
    <n v="26.282713321795406"/>
    <n v="0.66487603305785126"/>
    <n v="1.8560361288587533E-2"/>
    <n v="9.2801806442937749E-4"/>
    <n v="0.35682294577309531"/>
  </r>
  <r>
    <x v="15"/>
    <x v="4"/>
    <x v="0"/>
    <n v="0.24603174603174602"/>
    <n v="0.13903272151947021"/>
    <n v="0.1859299454809154"/>
    <n v="4.2037052999277701E-2"/>
    <n v="0.14864601597506322"/>
    <n v="0.10124666714707871"/>
    <n v="17.199050665742941"/>
    <n v="0.63440000000000007"/>
    <n v="3.1552614190598807E-2"/>
    <n v="5.5681083865762584E-3"/>
    <n v="0.38698353286705006"/>
  </r>
  <r>
    <x v="15"/>
    <x v="4"/>
    <x v="0"/>
    <n v="0.54304635761589404"/>
    <m/>
    <m/>
    <m/>
    <n v="0.14931588340273638"/>
    <n v="8.1456154465003636E-2"/>
    <m/>
    <m/>
    <m/>
    <m/>
    <m/>
  </r>
  <r>
    <x v="15"/>
    <x v="4"/>
    <x v="0"/>
    <n v="0.54581673306772904"/>
    <m/>
    <m/>
    <m/>
    <n v="0.12970297029702982"/>
    <n v="7.0228464752422864E-2"/>
    <m/>
    <m/>
    <m/>
    <m/>
    <m/>
  </r>
  <r>
    <x v="15"/>
    <x v="4"/>
    <x v="0"/>
    <n v="0.77358490566037741"/>
    <m/>
    <m/>
    <m/>
    <n v="0.12085816448152553"/>
    <n v="0.14525094658825338"/>
    <m/>
    <m/>
    <m/>
    <m/>
    <m/>
  </r>
  <r>
    <x v="15"/>
    <x v="4"/>
    <x v="0"/>
    <n v="0.38907849829351537"/>
    <m/>
    <m/>
    <m/>
    <n v="0.1287748396182129"/>
    <n v="0.16496958928449548"/>
    <m/>
    <m/>
    <m/>
    <m/>
    <m/>
  </r>
  <r>
    <x v="15"/>
    <x v="4"/>
    <x v="0"/>
    <n v="0.4532967032967033"/>
    <m/>
    <m/>
    <m/>
    <n v="0.14725312934631452"/>
    <n v="0.14877145742174358"/>
    <m/>
    <m/>
    <m/>
    <m/>
    <m/>
  </r>
  <r>
    <x v="15"/>
    <x v="4"/>
    <x v="0"/>
    <n v="0.52735229759299784"/>
    <m/>
    <m/>
    <m/>
    <n v="0.13488222007099093"/>
    <n v="0.10533199969223708"/>
    <m/>
    <m/>
    <m/>
    <m/>
    <m/>
  </r>
  <r>
    <x v="16"/>
    <x v="4"/>
    <x v="0"/>
    <n v="0.59509202453987731"/>
    <n v="0.13562321662902832"/>
    <n v="0.14397978349666501"/>
    <n v="5.7735159392378547E-2"/>
    <n v="0.14898001236348668"/>
    <n v="0.26250089676447397"/>
    <n v="19.513159120674349"/>
    <n v="0.80157480314960627"/>
    <n v="3.7120722577175069E-3"/>
    <n v="4.6400903221468798E-4"/>
    <n v="0.11275419482816926"/>
  </r>
  <r>
    <x v="16"/>
    <x v="4"/>
    <x v="0"/>
    <n v="0.63432835820895517"/>
    <n v="0.19166232645511627"/>
    <n v="0.20434381740911983"/>
    <n v="7.6648528875510352E-2"/>
    <n v="0.12071293545773676"/>
    <n v="0.11992499592369156"/>
    <n v="12.370657959215661"/>
    <n v="0.35878787878787877"/>
    <n v="2.78405419328813E-2"/>
    <n v="8.8161716120790778E-3"/>
    <n v="0.45426484253817984"/>
  </r>
  <r>
    <x v="16"/>
    <x v="4"/>
    <x v="0"/>
    <n v="0.57948717948717954"/>
    <n v="0.18899431824684143"/>
    <n v="0.16853721068717903"/>
    <n v="2.6869811589557972E-2"/>
    <n v="0.12332912988650713"/>
    <n v="0.11227278939455992"/>
    <n v="13.440580345928636"/>
    <n v="0.6647887323943662"/>
    <n v="9.2801806442937666E-3"/>
    <n v="4.6400903221468874E-4"/>
    <n v="0.21112410965768319"/>
  </r>
  <r>
    <x v="16"/>
    <x v="4"/>
    <x v="0"/>
    <n v="0.84883720930232565"/>
    <m/>
    <m/>
    <m/>
    <m/>
    <n v="0.13404637364353161"/>
    <m/>
    <m/>
    <m/>
    <m/>
    <m/>
  </r>
  <r>
    <x v="16"/>
    <x v="4"/>
    <x v="0"/>
    <n v="0.85372340425531912"/>
    <m/>
    <m/>
    <m/>
    <n v="9.8674521354933264E-2"/>
    <n v="0.14483938414750069"/>
    <m/>
    <m/>
    <m/>
    <m/>
    <m/>
  </r>
  <r>
    <x v="16"/>
    <x v="4"/>
    <x v="0"/>
    <n v="0.85636856368563685"/>
    <m/>
    <m/>
    <m/>
    <n v="8.4250837721397853E-2"/>
    <n v="0.13608500204331753"/>
    <m/>
    <m/>
    <m/>
    <m/>
    <m/>
  </r>
  <r>
    <x v="16"/>
    <x v="4"/>
    <x v="0"/>
    <n v="0.76250000000000007"/>
    <m/>
    <m/>
    <m/>
    <n v="0.10961848468565272"/>
    <n v="0.1114268317434545"/>
    <m/>
    <m/>
    <m/>
    <m/>
    <m/>
  </r>
  <r>
    <x v="16"/>
    <x v="4"/>
    <x v="0"/>
    <n v="0.74285714285714288"/>
    <m/>
    <m/>
    <m/>
    <n v="8.9663760896637745E-2"/>
    <n v="0.11227816008692552"/>
    <m/>
    <m/>
    <m/>
    <m/>
    <m/>
  </r>
  <r>
    <x v="16"/>
    <x v="4"/>
    <x v="0"/>
    <n v="0.73943661971830987"/>
    <m/>
    <m/>
    <m/>
    <n v="7.564575645756455E-2"/>
    <n v="0.11682242990654222"/>
    <m/>
    <m/>
    <m/>
    <m/>
    <m/>
  </r>
  <r>
    <x v="17"/>
    <x v="4"/>
    <x v="0"/>
    <n v="0.64309867814325239"/>
    <n v="0.11689411848783493"/>
    <n v="7.7922027625888138E-2"/>
    <n v="7.4157210481161865E-3"/>
    <n v="8.2684411723063844E-2"/>
    <n v="0.30466003440795952"/>
    <n v="16.857554621909262"/>
    <n v="0.82434489283804346"/>
    <n v="3.0148780380309711E-3"/>
    <n v="2.9078984947460008E-2"/>
    <n v="8.1162992343473059E-2"/>
  </r>
  <r>
    <x v="17"/>
    <x v="4"/>
    <x v="0"/>
    <n v="0.59818481848184812"/>
    <n v="0.11583355814218523"/>
    <n v="9.9901306556205313E-2"/>
    <n v="1.8464586356198125E-2"/>
    <n v="3.8822461026184474E-2"/>
    <n v="0.23005411405577811"/>
    <n v="11.81693322219447"/>
    <n v="0.72721969948683873"/>
    <n v="4.81850009010815E-3"/>
    <n v="2.8106443644869375E-2"/>
    <n v="0.29370747338237196"/>
  </r>
  <r>
    <x v="17"/>
    <x v="4"/>
    <x v="0"/>
    <n v="0.62052456286427971"/>
    <n v="0.11919309943914412"/>
    <n v="9.9853146920722446E-2"/>
    <n v="5.8859418065689327E-3"/>
    <n v="6.2096941959642105E-2"/>
    <n v="0.40529419832670449"/>
    <n v="13.671004693324914"/>
    <n v="0.77489442974540479"/>
    <n v="4.7212459598490863E-3"/>
    <n v="2.8115284929438385E-2"/>
    <n v="0.19433143482674706"/>
  </r>
  <r>
    <x v="17"/>
    <x v="4"/>
    <x v="0"/>
    <n v="0.64807436918990702"/>
    <m/>
    <m/>
    <m/>
    <n v="8.8793745346239517E-2"/>
    <n v="0.44537316971960339"/>
    <m/>
    <m/>
    <m/>
    <m/>
    <m/>
  </r>
  <r>
    <x v="17"/>
    <x v="4"/>
    <x v="0"/>
    <n v="0.6204667297382529"/>
    <m/>
    <m/>
    <m/>
    <n v="9.9624241256383139E-2"/>
    <n v="0.11726539009336877"/>
    <m/>
    <m/>
    <m/>
    <m/>
    <m/>
  </r>
  <r>
    <x v="17"/>
    <x v="4"/>
    <x v="0"/>
    <n v="0.65803621958121117"/>
    <m/>
    <m/>
    <m/>
    <n v="7.1841598037497789E-2"/>
    <n v="0.38694433319983951"/>
    <m/>
    <m/>
    <m/>
    <m/>
    <m/>
  </r>
  <r>
    <x v="17"/>
    <x v="4"/>
    <x v="0"/>
    <n v="0.56049730838246603"/>
    <m/>
    <m/>
    <m/>
    <n v="7.5876989646113335E-2"/>
    <n v="0.42649276905332234"/>
    <m/>
    <m/>
    <m/>
    <m/>
    <m/>
  </r>
  <r>
    <x v="17"/>
    <x v="4"/>
    <x v="0"/>
    <n v="0.69901380670611446"/>
    <m/>
    <m/>
    <m/>
    <n v="7.6276399425876495E-2"/>
    <n v="0.44537316971960339"/>
    <m/>
    <m/>
    <m/>
    <m/>
    <m/>
  </r>
  <r>
    <x v="17"/>
    <x v="4"/>
    <x v="0"/>
    <n v="0.61704946996466425"/>
    <m/>
    <m/>
    <m/>
    <n v="8.6014796327658405E-2"/>
    <n v="0.38859522665385243"/>
    <m/>
    <m/>
    <m/>
    <m/>
    <m/>
  </r>
  <r>
    <x v="18"/>
    <x v="4"/>
    <x v="0"/>
    <m/>
    <n v="0.20100745558738708"/>
    <m/>
    <m/>
    <m/>
    <m/>
    <n v="13.334568477636706"/>
    <m/>
    <m/>
    <m/>
    <m/>
  </r>
  <r>
    <x v="18"/>
    <x v="4"/>
    <x v="0"/>
    <m/>
    <n v="0.19714601337909701"/>
    <m/>
    <m/>
    <m/>
    <m/>
    <n v="14.694549949755276"/>
    <m/>
    <m/>
    <m/>
    <m/>
  </r>
  <r>
    <x v="18"/>
    <x v="4"/>
    <x v="0"/>
    <m/>
    <n v="0.20294715464115143"/>
    <m/>
    <m/>
    <m/>
    <m/>
    <n v="13.493650489116639"/>
    <m/>
    <m/>
    <m/>
    <m/>
  </r>
  <r>
    <x v="19"/>
    <x v="4"/>
    <x v="0"/>
    <n v="0.81804139635464934"/>
    <n v="0.23818649351596832"/>
    <n v="0.16318060669165324"/>
    <n v="6.293037131177405E-2"/>
    <n v="0.19329696024941567"/>
    <n v="0.13976360191283912"/>
    <n v="10.663539289026662"/>
    <n v="0.61184210526315785"/>
    <n v="3.8548000720865206E-3"/>
    <n v="2.8583873011595692E-2"/>
    <n v="3.0679257454450062E-2"/>
  </r>
  <r>
    <x v="19"/>
    <x v="4"/>
    <x v="0"/>
    <n v="0.84217613789388635"/>
    <n v="0.19125942885875702"/>
    <n v="0.18032213326960453"/>
    <n v="5.6619723756940514E-2"/>
    <n v="8.489525909592055E-2"/>
    <n v="0.14614168702399771"/>
    <n v="12.722454019620882"/>
    <n v="0.81179112430539691"/>
    <n v="3.8282762183795031E-3"/>
    <n v="2.8530825304181648E-2"/>
    <n v="0.14252150725237317"/>
  </r>
  <r>
    <x v="19"/>
    <x v="4"/>
    <x v="0"/>
    <n v="0.8494856524093124"/>
    <n v="7.0865675806999207E-2"/>
    <n v="0.14388364096121958"/>
    <n v="2.9234420710255084E-3"/>
    <n v="0.11224849982350882"/>
    <n v="0.13148788927335592"/>
    <n v="32.299372018718529"/>
    <n v="0.85267813118708613"/>
    <n v="7.8687432664151461E-3"/>
    <n v="2.6621107837276399E-2"/>
    <n v="0.13721673651096969"/>
  </r>
  <r>
    <x v="19"/>
    <x v="4"/>
    <x v="0"/>
    <n v="0.65295404814004376"/>
    <m/>
    <m/>
    <m/>
    <n v="0.13076578593819965"/>
    <n v="0.12000574877838442"/>
    <m/>
    <n v="0.80480769230769234"/>
    <n v="3.2480632255028181E-3"/>
    <n v="4.6400903221468836E-4"/>
    <n v="0.18467559482144597"/>
  </r>
  <r>
    <x v="19"/>
    <x v="4"/>
    <x v="0"/>
    <n v="0.6785714285714286"/>
    <m/>
    <m/>
    <m/>
    <n v="9.5751047277079393E-2"/>
    <n v="0.14614168702399771"/>
    <m/>
    <m/>
    <m/>
    <m/>
    <m/>
  </r>
  <r>
    <x v="19"/>
    <x v="4"/>
    <x v="0"/>
    <n v="0.71521881123448727"/>
    <m/>
    <m/>
    <m/>
    <n v="0.13132774081573617"/>
    <n v="0.15164991550297854"/>
    <m/>
    <m/>
    <m/>
    <m/>
    <m/>
  </r>
  <r>
    <x v="19"/>
    <x v="4"/>
    <x v="0"/>
    <n v="0.41086350974930363"/>
    <m/>
    <m/>
    <m/>
    <n v="0.21265036864571174"/>
    <n v="0.20201937284518168"/>
    <m/>
    <m/>
    <m/>
    <m/>
    <m/>
  </r>
  <r>
    <x v="19"/>
    <x v="4"/>
    <x v="0"/>
    <n v="0.53647514525500317"/>
    <m/>
    <m/>
    <m/>
    <n v="0.11873877469566962"/>
    <n v="0.20369907523119127"/>
    <m/>
    <m/>
    <m/>
    <m/>
    <m/>
  </r>
  <r>
    <x v="19"/>
    <x v="4"/>
    <x v="0"/>
    <n v="0.76838810641627553"/>
    <m/>
    <m/>
    <m/>
    <n v="0.13032518275775151"/>
    <n v="0.16541098789469172"/>
    <m/>
    <m/>
    <m/>
    <m/>
    <m/>
  </r>
  <r>
    <x v="20"/>
    <x v="4"/>
    <x v="0"/>
    <n v="0.79365781710914463"/>
    <n v="0.17755591869354248"/>
    <n v="7.4480130480160653E-2"/>
    <n v="8.4931801873237373E-2"/>
    <n v="9.9165104787868552E-2"/>
    <n v="0.11030927835051614"/>
    <n v="13.658951275204824"/>
    <n v="0.81470588235294117"/>
    <n v="6.0321174187909473E-3"/>
    <n v="4.6400903221468874E-4"/>
    <n v="0.16889928772614654"/>
  </r>
  <r>
    <x v="20"/>
    <x v="4"/>
    <x v="0"/>
    <n v="0.75756436760007517"/>
    <n v="0.22177398204803467"/>
    <n v="0.15891231492047553"/>
    <n v="1.8611786643524478E-2"/>
    <n v="9.8956580276001183E-2"/>
    <n v="0.11180679785331042"/>
    <n v="11.345116979103675"/>
    <n v="0.88467741935483879"/>
    <n v="3.2480632255028181E-3"/>
    <n v="9.2801806442937629E-4"/>
    <n v="6.217721031676824E-2"/>
  </r>
  <r>
    <x v="20"/>
    <x v="4"/>
    <x v="0"/>
    <n v="0.71840923669018597"/>
    <n v="7.9060494899749756E-2"/>
    <n v="0.17214649526387596"/>
    <n v="1.5529166140749567E-2"/>
    <n v="0.12808616404308171"/>
    <n v="0.1221101136092798"/>
    <n v="36.919202512034317"/>
    <n v="0.90714285714285703"/>
    <n v="3.2480632255028181E-3"/>
    <n v="4.6400903221468836E-4"/>
    <n v="8.3521625798643889E-3"/>
  </r>
  <r>
    <x v="20"/>
    <x v="4"/>
    <x v="0"/>
    <n v="0.81819719262641633"/>
    <m/>
    <m/>
    <m/>
    <n v="0.13309946347503088"/>
    <n v="0.14683086462280304"/>
    <m/>
    <m/>
    <m/>
    <m/>
    <m/>
  </r>
  <r>
    <x v="20"/>
    <x v="4"/>
    <x v="0"/>
    <n v="0.82435791217895604"/>
    <m/>
    <m/>
    <m/>
    <n v="0.12819488817891367"/>
    <n v="0.1132895941409828"/>
    <m/>
    <m/>
    <m/>
    <m/>
    <m/>
  </r>
  <r>
    <x v="20"/>
    <x v="4"/>
    <x v="0"/>
    <n v="0.81092933040984982"/>
    <m/>
    <m/>
    <m/>
    <n v="0.11959910913140293"/>
    <n v="0.13802181271154645"/>
    <m/>
    <m/>
    <m/>
    <m/>
    <m/>
  </r>
  <r>
    <x v="20"/>
    <x v="4"/>
    <x v="0"/>
    <n v="0.42450142450142436"/>
    <m/>
    <m/>
    <m/>
    <n v="0.18580007064641468"/>
    <n v="0.11666367068128673"/>
    <m/>
    <m/>
    <m/>
    <m/>
    <m/>
  </r>
  <r>
    <x v="20"/>
    <x v="4"/>
    <x v="0"/>
    <n v="0.45628742514970055"/>
    <m/>
    <m/>
    <m/>
    <m/>
    <n v="0.12846540987801669"/>
    <m/>
    <m/>
    <m/>
    <m/>
    <m/>
  </r>
  <r>
    <x v="20"/>
    <x v="4"/>
    <x v="0"/>
    <n v="0.43674367436743683"/>
    <m/>
    <m/>
    <m/>
    <n v="0.18521764534034457"/>
    <n v="0.11653466946823966"/>
    <m/>
    <m/>
    <m/>
    <m/>
    <m/>
  </r>
  <r>
    <x v="21"/>
    <x v="5"/>
    <x v="0"/>
    <n v="0.76244874048037492"/>
    <n v="0.23482461273670197"/>
    <n v="9.0702482023614389E-2"/>
    <n v="7.9582384076058263E-2"/>
    <n v="0.11624548736462059"/>
    <n v="0.12592654986522883"/>
    <n v="10.521092927493969"/>
    <n v="0.16877470355731206"/>
    <n v="9.2801806442937666E-3"/>
    <n v="0"/>
    <n v="0.96653081410319586"/>
  </r>
  <r>
    <x v="21"/>
    <x v="5"/>
    <x v="0"/>
    <n v="0.77534168564920269"/>
    <n v="0.21875141561031342"/>
    <n v="0.19076000799212667"/>
    <n v="0.10745267990771704"/>
    <n v="0.13101361573373704"/>
    <n v="0.15401574803149642"/>
    <n v="11.749565382772762"/>
    <n v="0.19282868525896413"/>
    <n v="9.7441896765084555E-3"/>
    <n v="0"/>
    <n v="0.93033810959044994"/>
  </r>
  <r>
    <x v="21"/>
    <x v="5"/>
    <x v="0"/>
    <n v="0.8041647168928403"/>
    <n v="6.216777861118316E-2"/>
    <n v="0.14855587727287542"/>
    <n v="1.577550555142665E-2"/>
    <n v="0.1289926289926292"/>
    <n v="0.13931812607309355"/>
    <n v="35.005362644232072"/>
    <n v="0.8"/>
    <n v="1.8560361288587535E-3"/>
    <n v="9.2801806442937673E-4"/>
    <n v="9.2801806442937666E-3"/>
  </r>
  <r>
    <x v="21"/>
    <x v="5"/>
    <x v="0"/>
    <n v="0.70216420474063901"/>
    <m/>
    <m/>
    <m/>
    <n v="0.28822258238789877"/>
    <n v="0.12895812053115446"/>
    <m/>
    <m/>
    <m/>
    <m/>
    <m/>
  </r>
  <r>
    <x v="21"/>
    <x v="5"/>
    <x v="0"/>
    <n v="0.71391678622668586"/>
    <m/>
    <m/>
    <m/>
    <n v="0.13775178687459377"/>
    <n v="0.12993235625704558"/>
    <m/>
    <m/>
    <m/>
    <m/>
    <m/>
  </r>
  <r>
    <x v="21"/>
    <x v="5"/>
    <x v="0"/>
    <n v="0.71816958277254372"/>
    <m/>
    <m/>
    <m/>
    <n v="0.15349838536060256"/>
    <n v="0.12585251491901123"/>
    <m/>
    <m/>
    <m/>
    <m/>
    <m/>
  </r>
  <r>
    <x v="21"/>
    <x v="5"/>
    <x v="0"/>
    <n v="0.37701612903225795"/>
    <m/>
    <m/>
    <m/>
    <n v="0.29499999999999904"/>
    <n v="0.25053263606430459"/>
    <m/>
    <m/>
    <m/>
    <m/>
    <m/>
  </r>
  <r>
    <x v="21"/>
    <x v="5"/>
    <x v="0"/>
    <n v="0.49644670050761414"/>
    <m/>
    <m/>
    <m/>
    <n v="0.16806722689075593"/>
    <n v="0.44489179667840978"/>
    <m/>
    <m/>
    <m/>
    <m/>
    <m/>
  </r>
  <r>
    <x v="21"/>
    <x v="5"/>
    <x v="0"/>
    <n v="0.64819277108433726"/>
    <m/>
    <m/>
    <m/>
    <n v="0.20939916716240359"/>
    <m/>
    <m/>
    <m/>
    <m/>
    <m/>
    <m/>
  </r>
  <r>
    <x v="22"/>
    <x v="5"/>
    <x v="0"/>
    <n v="0.72196078431372535"/>
    <n v="8.332553505897522E-2"/>
    <n v="0.16010714435596782"/>
    <n v="0.10526255514872866"/>
    <n v="0.11752260050009589"/>
    <n v="0.13101624480543952"/>
    <n v="31.029990976204434"/>
    <n v="0.83095238095238089"/>
    <n v="3.7120722577175069E-3"/>
    <n v="0"/>
    <n v="6.217721031676824E-2"/>
  </r>
  <r>
    <x v="22"/>
    <x v="5"/>
    <x v="0"/>
    <n v="0.73630271974773365"/>
    <n v="0.11032236367464067"/>
    <n v="0.16065361841381906"/>
    <n v="4.4624795771422282E-2"/>
    <m/>
    <n v="0.10273148943480506"/>
    <n v="22.698900948098483"/>
    <n v="0.87477477477477472"/>
    <n v="3.7120722577175069E-3"/>
    <n v="4.6400903221468798E-4"/>
    <n v="6.0321174187909485E-2"/>
  </r>
  <r>
    <x v="22"/>
    <x v="5"/>
    <x v="0"/>
    <n v="0.74614254224834697"/>
    <n v="0.14509402215480804"/>
    <n v="0.13861900114345072"/>
    <n v="6.9789613085151983E-3"/>
    <n v="0.10991527364323339"/>
    <n v="0.17043984476067189"/>
    <n v="16.614330249422441"/>
    <n v="0.83221476510067116"/>
    <n v="3.2480632255028181E-3"/>
    <n v="4.6400903221468836E-4"/>
    <n v="0.11229018579595457"/>
  </r>
  <r>
    <x v="22"/>
    <x v="5"/>
    <x v="0"/>
    <n v="0.5785457809694794"/>
    <m/>
    <m/>
    <m/>
    <n v="0.48021708683473396"/>
    <n v="0.10833193909988309"/>
    <m/>
    <m/>
    <m/>
    <m/>
    <m/>
  </r>
  <r>
    <x v="22"/>
    <x v="5"/>
    <x v="0"/>
    <n v="0.60199999999999998"/>
    <m/>
    <m/>
    <m/>
    <n v="0.1056083220262326"/>
    <n v="0.25268223414326219"/>
    <m/>
    <m/>
    <m/>
    <m/>
    <m/>
  </r>
  <r>
    <x v="22"/>
    <x v="5"/>
    <x v="0"/>
    <n v="0.71112671112671122"/>
    <m/>
    <m/>
    <m/>
    <m/>
    <n v="0.1356752397168195"/>
    <m/>
    <m/>
    <m/>
    <m/>
    <m/>
  </r>
  <r>
    <x v="22"/>
    <x v="5"/>
    <x v="0"/>
    <n v="0.77024897573274509"/>
    <m/>
    <m/>
    <m/>
    <n v="5.6450216450216195E-2"/>
    <n v="0.15419580419580367"/>
    <m/>
    <m/>
    <m/>
    <m/>
    <m/>
  </r>
  <r>
    <x v="22"/>
    <x v="5"/>
    <x v="0"/>
    <n v="0.836374513909662"/>
    <m/>
    <m/>
    <m/>
    <n v="5.5247524752475186E-2"/>
    <n v="0.15446707026233711"/>
    <m/>
    <m/>
    <m/>
    <m/>
    <m/>
  </r>
  <r>
    <x v="22"/>
    <x v="5"/>
    <x v="0"/>
    <n v="0.81334113516676421"/>
    <m/>
    <m/>
    <m/>
    <n v="6.0691205394773684E-2"/>
    <n v="0.20529745282220618"/>
    <m/>
    <m/>
    <m/>
    <m/>
    <m/>
  </r>
  <r>
    <x v="23"/>
    <x v="5"/>
    <x v="0"/>
    <n v="0.5285338015803337"/>
    <n v="6.6161587834358215E-2"/>
    <n v="0.12297882667863745"/>
    <n v="0.14130879438371899"/>
    <n v="5.8877644894204328E-2"/>
    <n v="5.474389824681939E-2"/>
    <n v="41.112106249756472"/>
    <n v="0.84917355371900827"/>
    <n v="1.7632343224158152E-2"/>
    <n v="4.6400903221468874E-4"/>
    <n v="0.15126694450198838"/>
  </r>
  <r>
    <x v="23"/>
    <x v="5"/>
    <x v="0"/>
    <n v="0.46094354215003863"/>
    <n v="0.28141084313392639"/>
    <n v="0.1777758017317046"/>
    <n v="1.068690961989896E-2"/>
    <n v="6.5560335996721619E-2"/>
    <n v="5.0163202198935428E-2"/>
    <n v="9.2342862613516363"/>
    <n v="0.36570247933884298"/>
    <n v="6.4961264510056361E-3"/>
    <n v="4.6400903221468798E-4"/>
    <n v="0.70529372896632625"/>
  </r>
  <r>
    <x v="23"/>
    <x v="5"/>
    <x v="0"/>
    <n v="0.39234875444839867"/>
    <n v="0.12474773079156876"/>
    <n v="0.1428004689186696"/>
    <n v="1.6891106667394927E-2"/>
    <n v="6.4211148315934996E-2"/>
    <n v="5.0659776690966156E-2"/>
    <n v="11.930396992669987"/>
    <n v="0.67349397590361448"/>
    <n v="1.5312298063084715E-2"/>
    <n v="1.8560361288587519E-3"/>
    <n v="0.10857811353823707"/>
  </r>
  <r>
    <x v="23"/>
    <x v="5"/>
    <x v="0"/>
    <n v="0.70684931506849313"/>
    <m/>
    <m/>
    <m/>
    <n v="8.1330868761552377E-2"/>
    <n v="0.14118194509073978"/>
    <m/>
    <m/>
    <m/>
    <m/>
    <m/>
  </r>
  <r>
    <x v="23"/>
    <x v="5"/>
    <x v="0"/>
    <n v="0.71791352093342486"/>
    <m/>
    <m/>
    <m/>
    <n v="7.0924369747899285E-2"/>
    <n v="0.12256191599383194"/>
    <m/>
    <m/>
    <m/>
    <m/>
    <m/>
  </r>
  <r>
    <x v="23"/>
    <x v="5"/>
    <x v="0"/>
    <n v="0.73096774193548397"/>
    <m/>
    <m/>
    <m/>
    <n v="0.14041433738901632"/>
    <n v="0.12571839080459662"/>
    <m/>
    <m/>
    <m/>
    <m/>
    <m/>
  </r>
  <r>
    <x v="23"/>
    <x v="5"/>
    <x v="0"/>
    <n v="0.75254237288135595"/>
    <m/>
    <m/>
    <m/>
    <m/>
    <n v="0.23384221592467389"/>
    <m/>
    <m/>
    <m/>
    <m/>
    <m/>
  </r>
  <r>
    <x v="23"/>
    <x v="5"/>
    <x v="0"/>
    <n v="0.7652383826191913"/>
    <m/>
    <m/>
    <m/>
    <n v="0.16649377593360981"/>
    <m/>
    <m/>
    <m/>
    <m/>
    <m/>
    <m/>
  </r>
  <r>
    <x v="23"/>
    <x v="5"/>
    <x v="0"/>
    <n v="0.63821138211382111"/>
    <m/>
    <m/>
    <m/>
    <n v="8.7683447891509947E-2"/>
    <n v="0.17994735582675253"/>
    <m/>
    <m/>
    <m/>
    <m/>
    <m/>
  </r>
  <r>
    <x v="24"/>
    <x v="0"/>
    <x v="1"/>
    <n v="0.61345081238380084"/>
    <n v="9.8729141056537628E-2"/>
    <n v="0.34169921736424025"/>
    <n v="4.5997354959632968E-2"/>
    <n v="0.19988895058300971"/>
    <n v="7.3402417962002683E-2"/>
    <n v="26.710270865259684"/>
    <n v="0.88108383122374467"/>
    <n v="8.2985554875659191E-3"/>
    <n v="1.965664468844321E-2"/>
    <n v="9.0960968600246148E-2"/>
  </r>
  <r>
    <x v="24"/>
    <x v="0"/>
    <x v="1"/>
    <n v="0.66528550689571753"/>
    <n v="7.5886592268943787E-2"/>
    <n v="0.24915819657492053"/>
    <n v="0.12782729654676228"/>
    <n v="0.16837361736993017"/>
    <n v="8.1255028157683706E-2"/>
    <n v="35.942079026238339"/>
    <n v="0.86653565556925605"/>
    <n v="7.115994142196126E-3"/>
    <n v="2.0261676074446365E-2"/>
    <n v="0.11550599187332844"/>
  </r>
  <r>
    <x v="24"/>
    <x v="0"/>
    <x v="1"/>
    <n v="0.68987270727162509"/>
    <n v="0.11046305298805237"/>
    <m/>
    <m/>
    <n v="0.15575146935348427"/>
    <n v="7.764265668849403E-2"/>
    <n v="24.388722050977666"/>
    <n v="0.69716952778317987"/>
    <n v="4.0702111422030018E-3"/>
    <n v="2.1843008106045499E-2"/>
    <n v="9.1854764965932617E-2"/>
  </r>
  <r>
    <x v="24"/>
    <x v="0"/>
    <x v="1"/>
    <n v="0.81010949737662541"/>
    <m/>
    <m/>
    <m/>
    <m/>
    <n v="7.4196207749381515E-2"/>
    <m/>
    <m/>
    <m/>
    <m/>
    <m/>
  </r>
  <r>
    <x v="24"/>
    <x v="0"/>
    <x v="1"/>
    <n v="0.81099532878189007"/>
    <m/>
    <m/>
    <m/>
    <m/>
    <n v="7.0324574961359562E-2"/>
    <m/>
    <m/>
    <m/>
    <m/>
    <m/>
  </r>
  <r>
    <x v="24"/>
    <x v="0"/>
    <x v="1"/>
    <n v="0.84394785847299802"/>
    <m/>
    <m/>
    <m/>
    <m/>
    <n v="6.9752281616688006E-2"/>
    <m/>
    <m/>
    <m/>
    <m/>
    <m/>
  </r>
  <r>
    <x v="24"/>
    <x v="0"/>
    <x v="1"/>
    <n v="0.67553249471320498"/>
    <m/>
    <m/>
    <m/>
    <m/>
    <n v="7.1200000000000332E-2"/>
    <m/>
    <m/>
    <m/>
    <m/>
    <m/>
  </r>
  <r>
    <x v="24"/>
    <x v="0"/>
    <x v="1"/>
    <n v="0.76784996651038173"/>
    <m/>
    <m/>
    <m/>
    <m/>
    <n v="7.5249320036264791E-2"/>
    <m/>
    <m/>
    <m/>
    <m/>
    <m/>
  </r>
  <r>
    <x v="24"/>
    <x v="0"/>
    <x v="1"/>
    <n v="0.7445944520620188"/>
    <m/>
    <m/>
    <m/>
    <m/>
    <n v="6.9017254313577539E-2"/>
    <m/>
    <m/>
    <m/>
    <m/>
    <m/>
  </r>
  <r>
    <x v="25"/>
    <x v="1"/>
    <x v="1"/>
    <n v="0.82101213029048081"/>
    <n v="0.1179095059633255"/>
    <n v="0.28065565663628289"/>
    <n v="0.16527367489253583"/>
    <n v="9.9638616417140224E-2"/>
    <n v="0.1494413407821221"/>
    <n v="20.720151582763719"/>
    <n v="0.84469676403914518"/>
    <n v="5.4963300172903261E-3"/>
    <n v="2.0804094602933237E-2"/>
    <n v="7.5392002087216442E-2"/>
  </r>
  <r>
    <x v="25"/>
    <x v="1"/>
    <x v="1"/>
    <n v="0.83444028498973544"/>
    <n v="0.12266970425844193"/>
    <n v="0.17271438881332102"/>
    <n v="0.11607453410404397"/>
    <n v="6.2100456621004718E-2"/>
    <n v="0.12369791666666638"/>
    <n v="21.964050178660703"/>
    <n v="0.81990805999341998"/>
    <n v="4.6797935784996646E-3"/>
    <n v="2.133010309533771E-2"/>
    <n v="6.5223523963699778E-2"/>
  </r>
  <r>
    <x v="25"/>
    <x v="1"/>
    <x v="1"/>
    <n v="0.83182549092858182"/>
    <n v="0.11546661704778673"/>
    <n v="0.19736599587933243"/>
    <n v="0.12042317842725286"/>
    <n v="0.11339944063056184"/>
    <n v="0.13606261288380533"/>
    <n v="24.234869416151472"/>
    <m/>
    <m/>
    <m/>
    <m/>
  </r>
  <r>
    <x v="25"/>
    <x v="1"/>
    <x v="1"/>
    <n v="0.82634785257386534"/>
    <m/>
    <m/>
    <m/>
    <n v="0.10087173100871727"/>
    <n v="0.13612288135593203"/>
    <m/>
    <m/>
    <m/>
    <m/>
    <m/>
  </r>
  <r>
    <x v="25"/>
    <x v="1"/>
    <x v="1"/>
    <n v="0.82480429680732104"/>
    <m/>
    <m/>
    <m/>
    <n v="9.7545626179987521E-2"/>
    <n v="0.1262068965517241"/>
    <m/>
    <m/>
    <m/>
    <m/>
    <m/>
  </r>
  <r>
    <x v="25"/>
    <x v="1"/>
    <x v="1"/>
    <n v="0.82950608105264645"/>
    <m/>
    <m/>
    <m/>
    <n v="0.11226666666666651"/>
    <n v="0.11941904249596533"/>
    <m/>
    <m/>
    <m/>
    <m/>
    <m/>
  </r>
  <r>
    <x v="25"/>
    <x v="1"/>
    <x v="1"/>
    <n v="0.85036526879321883"/>
    <m/>
    <m/>
    <m/>
    <n v="0.14007516228219996"/>
    <n v="6.9889341875364566E-2"/>
    <m/>
    <m/>
    <m/>
    <m/>
    <m/>
  </r>
  <r>
    <x v="25"/>
    <x v="1"/>
    <x v="1"/>
    <n v="0.85278331108163175"/>
    <m/>
    <m/>
    <m/>
    <n v="0.18354430379746833"/>
    <n v="9.4371802160318555E-2"/>
    <m/>
    <m/>
    <m/>
    <m/>
    <m/>
  </r>
  <r>
    <x v="25"/>
    <x v="1"/>
    <x v="1"/>
    <n v="0.86106285421353923"/>
    <m/>
    <m/>
    <m/>
    <n v="0.14145704018294702"/>
    <n v="6.2933025404157059E-2"/>
    <m/>
    <m/>
    <m/>
    <m/>
    <m/>
  </r>
  <r>
    <x v="26"/>
    <x v="1"/>
    <x v="1"/>
    <n v="0.84142153820694221"/>
    <n v="0.20994272828102112"/>
    <n v="0.14316729281987636"/>
    <n v="3.9472949578315916E-2"/>
    <n v="2.069917203311511E-3"/>
    <n v="0.25151209677419384"/>
    <n v="11.26378233032281"/>
    <n v="0.79130658890488903"/>
    <n v="5.5666683622048758E-3"/>
    <n v="2.0879020231211787E-2"/>
    <n v="0.15061580378441983"/>
  </r>
  <r>
    <x v="26"/>
    <x v="1"/>
    <x v="1"/>
    <n v="0.85469730486208295"/>
    <n v="0.25985589623451233"/>
    <n v="0.12212354301646731"/>
    <n v="5.4649257013233518E-2"/>
    <n v="3.6772658446895257E-3"/>
    <n v="0.23975791433892002"/>
    <n v="10.030390224371933"/>
    <n v="0.8740727588791144"/>
    <n v="6.6974337114290234E-3"/>
    <n v="2.0535738526139678E-2"/>
    <n v="6.603394402467179E-2"/>
  </r>
  <r>
    <x v="26"/>
    <x v="1"/>
    <x v="1"/>
    <n v="0.84967940737051784"/>
    <n v="0.1909995973110199"/>
    <n v="0.14066857471636204"/>
    <n v="7.2080240908726292E-2"/>
    <n v="6.9651741293532465E-2"/>
    <n v="0.14886934673366836"/>
    <n v="11.679560385171643"/>
    <n v="0.81391995164284792"/>
    <n v="6.7089019198390059E-3"/>
    <n v="2.0348424455443315E-2"/>
    <n v="0.13769495564250767"/>
  </r>
  <r>
    <x v="26"/>
    <x v="1"/>
    <x v="1"/>
    <n v="0.82073647114583415"/>
    <m/>
    <m/>
    <m/>
    <n v="0.12843711193897467"/>
    <n v="0.19521103896103886"/>
    <m/>
    <n v="0.79018640732584089"/>
    <n v="5.6522976516660706E-3"/>
    <n v="2.1282701167243116E-2"/>
    <n v="0.14816925265695718"/>
  </r>
  <r>
    <x v="26"/>
    <x v="1"/>
    <x v="1"/>
    <n v="0.82572502890925936"/>
    <m/>
    <m/>
    <m/>
    <n v="0.12769010043041606"/>
    <n v="0.19086956521739126"/>
    <m/>
    <m/>
    <m/>
    <m/>
    <m/>
  </r>
  <r>
    <x v="26"/>
    <x v="1"/>
    <x v="1"/>
    <n v="0.81543303922717603"/>
    <m/>
    <m/>
    <m/>
    <n v="0.11606946581666266"/>
    <n v="0.18272425249169419"/>
    <m/>
    <m/>
    <m/>
    <m/>
    <m/>
  </r>
  <r>
    <x v="26"/>
    <x v="1"/>
    <x v="1"/>
    <n v="0.79112732127106722"/>
    <m/>
    <m/>
    <m/>
    <n v="8.4413531457477209E-2"/>
    <n v="0.29124748490945623"/>
    <m/>
    <m/>
    <m/>
    <m/>
    <m/>
  </r>
  <r>
    <x v="26"/>
    <x v="1"/>
    <x v="1"/>
    <n v="0.79016011549314258"/>
    <m/>
    <m/>
    <m/>
    <n v="0.10571757482732158"/>
    <n v="0.26170411985018766"/>
    <m/>
    <m/>
    <m/>
    <m/>
    <m/>
  </r>
  <r>
    <x v="26"/>
    <x v="1"/>
    <x v="1"/>
    <n v="0.77452126296913015"/>
    <m/>
    <m/>
    <m/>
    <n v="9.9946457255041699E-2"/>
    <n v="0.27199001871490958"/>
    <m/>
    <m/>
    <m/>
    <m/>
    <m/>
  </r>
  <r>
    <x v="27"/>
    <x v="1"/>
    <x v="1"/>
    <n v="0.86666202575704843"/>
    <n v="0.15430068969726563"/>
    <n v="0.10928053814061198"/>
    <m/>
    <n v="7.0060719290054863E-4"/>
    <n v="0.16463414634146409"/>
    <n v="16.825687903285619"/>
    <n v="0.79413008462295043"/>
    <n v="6.3503292702202585E-3"/>
    <n v="2.0515860298229046E-2"/>
    <n v="0.13876532176077258"/>
  </r>
  <r>
    <x v="27"/>
    <x v="1"/>
    <x v="1"/>
    <n v="0.86604070129799748"/>
    <n v="0.14438490569591522"/>
    <n v="0.2299722685710012"/>
    <m/>
    <m/>
    <n v="0.19656357388316123"/>
    <n v="18.043110758885874"/>
    <n v="0.73945489832208122"/>
    <n v="6.1133196297473149E-3"/>
    <n v="2.1081625246454787E-2"/>
    <n v="0.23869164437307547"/>
  </r>
  <r>
    <x v="27"/>
    <x v="1"/>
    <x v="1"/>
    <n v="0.8667045553903997"/>
    <n v="0.20391438901424408"/>
    <n v="4.3291966529087296E-2"/>
    <m/>
    <m/>
    <n v="0.21118793211816472"/>
    <n v="12.408395126648374"/>
    <n v="0.84735358500797786"/>
    <n v="5.0353080392090818E-3"/>
    <n v="2.1226889219647879E-2"/>
    <n v="7.6393558955021465E-2"/>
  </r>
  <r>
    <x v="27"/>
    <x v="1"/>
    <x v="1"/>
    <n v="0.84375"/>
    <m/>
    <m/>
    <m/>
    <m/>
    <n v="0.17761732851985595"/>
    <m/>
    <m/>
    <m/>
    <m/>
    <m/>
  </r>
  <r>
    <x v="27"/>
    <x v="1"/>
    <x v="1"/>
    <n v="0.84633211720703971"/>
    <m/>
    <m/>
    <m/>
    <m/>
    <n v="9.3423019431988094E-2"/>
    <m/>
    <m/>
    <m/>
    <m/>
    <m/>
  </r>
  <r>
    <x v="27"/>
    <x v="1"/>
    <x v="1"/>
    <n v="0.83842505790228306"/>
    <m/>
    <m/>
    <m/>
    <m/>
    <n v="9.5665171898355897E-2"/>
    <m/>
    <m/>
    <m/>
    <m/>
    <m/>
  </r>
  <r>
    <x v="27"/>
    <x v="1"/>
    <x v="1"/>
    <n v="0.81582493644911336"/>
    <m/>
    <m/>
    <m/>
    <n v="4.3141592920354022E-2"/>
    <n v="0.16727084412221582"/>
    <m/>
    <m/>
    <m/>
    <m/>
    <m/>
  </r>
  <r>
    <x v="27"/>
    <x v="1"/>
    <x v="1"/>
    <n v="0.81397993208254571"/>
    <m/>
    <m/>
    <m/>
    <n v="3.0530164533820514E-2"/>
    <n v="0.16908454227113601"/>
    <m/>
    <m/>
    <m/>
    <m/>
    <m/>
  </r>
  <r>
    <x v="27"/>
    <x v="1"/>
    <x v="1"/>
    <n v="0.80620121484944229"/>
    <m/>
    <m/>
    <m/>
    <n v="2.5018811136192753E-2"/>
    <n v="0.22039473684210487"/>
    <m/>
    <m/>
    <m/>
    <m/>
    <m/>
  </r>
  <r>
    <x v="28"/>
    <x v="2"/>
    <x v="1"/>
    <n v="0.83266479981836061"/>
    <n v="0.12741051614284515"/>
    <n v="0.2105349577788862"/>
    <m/>
    <n v="8.1422924901185634E-2"/>
    <n v="0.45256744995648474"/>
    <n v="15.971358449190825"/>
    <n v="0.80074046722977654"/>
    <n v="5.2287384877240974E-3"/>
    <n v="2.1262822939332484E-2"/>
    <n v="0.17278767337705017"/>
  </r>
  <r>
    <x v="28"/>
    <x v="2"/>
    <x v="1"/>
    <n v="0.84714761960868568"/>
    <n v="0.12444708496332167"/>
    <n v="0.18384869663205183"/>
    <m/>
    <n v="6.9071531051445256E-2"/>
    <n v="0.31779898933183637"/>
    <n v="19.864298190654917"/>
    <n v="0.93989228023425986"/>
    <n v="5.094942722940983E-3"/>
    <n v="2.1121381702276051E-2"/>
    <n v="2.4572547886453067E-2"/>
  </r>
  <r>
    <x v="28"/>
    <x v="2"/>
    <x v="1"/>
    <n v="0.83229730882415665"/>
    <m/>
    <m/>
    <m/>
    <m/>
    <n v="0.32385120350109353"/>
    <m/>
    <m/>
    <m/>
    <m/>
    <m/>
  </r>
  <r>
    <x v="28"/>
    <x v="2"/>
    <x v="1"/>
    <n v="0.85314901292219503"/>
    <m/>
    <m/>
    <m/>
    <m/>
    <n v="0.19118522930315646"/>
    <m/>
    <m/>
    <m/>
    <m/>
    <m/>
  </r>
  <r>
    <x v="28"/>
    <x v="2"/>
    <x v="1"/>
    <n v="0.84854587500191436"/>
    <m/>
    <m/>
    <m/>
    <m/>
    <n v="0.1900768693221524"/>
    <m/>
    <m/>
    <m/>
    <m/>
    <m/>
  </r>
  <r>
    <x v="28"/>
    <x v="2"/>
    <x v="1"/>
    <n v="0.84942116573502813"/>
    <m/>
    <m/>
    <m/>
    <m/>
    <n v="0.17986111111111142"/>
    <m/>
    <m/>
    <m/>
    <m/>
    <m/>
  </r>
  <r>
    <x v="29"/>
    <x v="2"/>
    <x v="1"/>
    <n v="0.87120149197715846"/>
    <n v="0.2054363489151001"/>
    <n v="0.17293520678054108"/>
    <n v="0.27589256469046192"/>
    <m/>
    <n v="0.12577903682719516"/>
    <n v="12.617090798311404"/>
    <n v="0.94557321893790625"/>
    <n v="5.7952679831771688E-3"/>
    <n v="2.0826266472525869E-2"/>
    <n v="2.6239260842037E-2"/>
  </r>
  <r>
    <x v="29"/>
    <x v="2"/>
    <x v="1"/>
    <n v="0.87242202308607841"/>
    <m/>
    <m/>
    <m/>
    <m/>
    <n v="0.19647927314026134"/>
    <m/>
    <m/>
    <m/>
    <m/>
    <m/>
  </r>
  <r>
    <x v="29"/>
    <x v="2"/>
    <x v="1"/>
    <n v="0.8621522119620979"/>
    <m/>
    <m/>
    <m/>
    <m/>
    <n v="0.12060011540680875"/>
    <m/>
    <m/>
    <m/>
    <m/>
    <m/>
  </r>
  <r>
    <x v="30"/>
    <x v="2"/>
    <x v="1"/>
    <n v="0.86267111822878495"/>
    <n v="0.18599753081798553"/>
    <n v="0.17022075128729833"/>
    <n v="1.4657982841692404E-3"/>
    <n v="0.11077618688771651"/>
    <n v="0.1475953565505802"/>
    <n v="14.661605438771717"/>
    <n v="0.8970433387374438"/>
    <n v="8.2800464720064314E-3"/>
    <n v="1.9580054491974579E-2"/>
    <n v="9.6944588425707773E-2"/>
  </r>
  <r>
    <x v="30"/>
    <x v="2"/>
    <x v="1"/>
    <n v="0.86501547663316458"/>
    <n v="0.18812818825244904"/>
    <n v="0.15836077629126144"/>
    <n v="9.3660665830649095E-2"/>
    <n v="8.981748318924121E-2"/>
    <n v="0.1611842105263159"/>
    <n v="14.602668389376722"/>
    <n v="0.86942361008328872"/>
    <n v="8.8458114202321688E-3"/>
    <n v="1.9274235601041748E-2"/>
    <n v="0.15298590018914926"/>
  </r>
  <r>
    <x v="30"/>
    <x v="2"/>
    <x v="1"/>
    <n v="0.86475754181003439"/>
    <n v="0.19437327980995178"/>
    <n v="0.14855416800421878"/>
    <n v="5.2243894099739591E-2"/>
    <n v="7.8226600985221717E-2"/>
    <n v="0.14907975460122713"/>
    <n v="14.371818827874829"/>
    <n v="0.8264768256592141"/>
    <n v="5.7341042049906029E-3"/>
    <n v="2.0841557417072512E-2"/>
    <n v="0.11483499354527847"/>
  </r>
  <r>
    <x v="30"/>
    <x v="2"/>
    <x v="1"/>
    <n v="0.87216647200438591"/>
    <m/>
    <m/>
    <m/>
    <n v="9.6845846290537496E-2"/>
    <n v="0.1714285714285711"/>
    <m/>
    <m/>
    <m/>
    <m/>
    <m/>
  </r>
  <r>
    <x v="30"/>
    <x v="2"/>
    <x v="1"/>
    <n v="0.87588159332472437"/>
    <m/>
    <m/>
    <m/>
    <n v="7.9051383399209696E-2"/>
    <n v="0.16657191586128436"/>
    <m/>
    <m/>
    <m/>
    <m/>
    <m/>
  </r>
  <r>
    <x v="30"/>
    <x v="2"/>
    <x v="1"/>
    <n v="0.88856695056814661"/>
    <m/>
    <m/>
    <m/>
    <n v="8.7827808015833897E-2"/>
    <n v="0.16421825813221433"/>
    <m/>
    <m/>
    <m/>
    <m/>
    <m/>
  </r>
  <r>
    <x v="30"/>
    <x v="2"/>
    <x v="1"/>
    <n v="0.86392076230903581"/>
    <m/>
    <m/>
    <m/>
    <n v="8.8939566704675177E-2"/>
    <n v="0.15635451505016748"/>
    <m/>
    <m/>
    <m/>
    <m/>
    <m/>
  </r>
  <r>
    <x v="30"/>
    <x v="2"/>
    <x v="1"/>
    <n v="0.86612403989453168"/>
    <m/>
    <m/>
    <m/>
    <n v="5.0861532073904758E-2"/>
    <n v="0.16530348687042629"/>
    <m/>
    <m/>
    <m/>
    <m/>
    <m/>
  </r>
  <r>
    <x v="30"/>
    <x v="2"/>
    <x v="1"/>
    <n v="0.87183840062125828"/>
    <m/>
    <m/>
    <m/>
    <n v="4.7080218225904358E-2"/>
    <n v="0.18125887363937576"/>
    <m/>
    <m/>
    <m/>
    <m/>
    <m/>
  </r>
  <r>
    <x v="31"/>
    <x v="2"/>
    <x v="1"/>
    <n v="0.82134780642243332"/>
    <n v="0.1554618775844574"/>
    <n v="0.15179031469872023"/>
    <n v="0.10968146511360101"/>
    <n v="8.8170315324362369E-2"/>
    <n v="0.1003436426116833"/>
    <n v="18.523269627628832"/>
    <n v="0.78806517641813434"/>
    <n v="9.3121852289047378E-3"/>
    <n v="1.9388917685141557E-2"/>
    <n v="0.54695708643337027"/>
  </r>
  <r>
    <x v="31"/>
    <x v="2"/>
    <x v="1"/>
    <n v="0.8141395809272397"/>
    <n v="0.1381823867559433"/>
    <n v="0.20050079204785998"/>
    <n v="8.2714360605170581E-2"/>
    <n v="0.1081020085759421"/>
    <n v="0.12090163934426321"/>
    <n v="19.691918152218911"/>
    <n v="0.80178123216226582"/>
    <n v="4.2294752616010688E-3"/>
    <n v="2.171161216177642E-2"/>
    <n v="7.0965273640963694E-2"/>
  </r>
  <r>
    <x v="31"/>
    <x v="2"/>
    <x v="1"/>
    <n v="0.82077178173047938"/>
    <n v="0.17140784859657288"/>
    <n v="0.1827158662597585"/>
    <n v="9.9527950668784615E-2"/>
    <n v="9.9508050089445521E-2"/>
    <n v="9.6862210095498322E-2"/>
    <n v="16.086563958262662"/>
    <n v="0.83352045585523493"/>
    <n v="4.6216879892224255E-3"/>
    <n v="2.1525827185534724E-2"/>
    <n v="0.14855152627062321"/>
  </r>
  <r>
    <x v="31"/>
    <x v="2"/>
    <x v="1"/>
    <n v="0.84203296703296715"/>
    <m/>
    <m/>
    <m/>
    <n v="9.0743155149934807E-2"/>
    <n v="0.15947569634079731"/>
    <m/>
    <m/>
    <m/>
    <m/>
    <m/>
  </r>
  <r>
    <x v="31"/>
    <x v="2"/>
    <x v="1"/>
    <n v="0.84256324554832018"/>
    <m/>
    <m/>
    <m/>
    <n v="0.28547081380485739"/>
    <n v="0.15691489361702057"/>
    <m/>
    <m/>
    <m/>
    <m/>
    <m/>
  </r>
  <r>
    <x v="31"/>
    <x v="2"/>
    <x v="1"/>
    <n v="0.84023220595658765"/>
    <m/>
    <m/>
    <m/>
    <n v="0.41280405673084541"/>
    <n v="0.16040955631399312"/>
    <m/>
    <m/>
    <m/>
    <m/>
    <m/>
  </r>
  <r>
    <x v="31"/>
    <x v="2"/>
    <x v="1"/>
    <n v="0.80299981708432422"/>
    <m/>
    <m/>
    <m/>
    <n v="9.7944097944097863E-2"/>
    <n v="0.12103083294983888"/>
    <m/>
    <m/>
    <m/>
    <m/>
    <m/>
  </r>
  <r>
    <x v="31"/>
    <x v="2"/>
    <x v="1"/>
    <n v="0.79667298741596282"/>
    <m/>
    <m/>
    <m/>
    <n v="9.7710269780095005E-2"/>
    <n v="0.12500000000000011"/>
    <m/>
    <m/>
    <m/>
    <m/>
    <m/>
  </r>
  <r>
    <x v="31"/>
    <x v="2"/>
    <x v="1"/>
    <n v="0.80579900073716104"/>
    <m/>
    <m/>
    <m/>
    <n v="0.10636231180184574"/>
    <n v="0.12581216774955747"/>
    <m/>
    <m/>
    <m/>
    <m/>
    <m/>
  </r>
  <r>
    <x v="32"/>
    <x v="2"/>
    <x v="1"/>
    <n v="0.82317844874344603"/>
    <n v="0.25176158547401428"/>
    <n v="0.18706787642426143"/>
    <n v="9.7032634534862064E-2"/>
    <n v="0.15128688010043978"/>
    <n v="0.10611643330876935"/>
    <n v="11.709467066664283"/>
    <n v="0.88710265665293042"/>
    <n v="1.5543245131661193E-2"/>
    <n v="1.7431676783171434E-2"/>
    <n v="0.14121187288823525"/>
  </r>
  <r>
    <x v="32"/>
    <x v="2"/>
    <x v="1"/>
    <n v="0.82858982022161942"/>
    <n v="0.23799489438533786"/>
    <n v="0.158176479291674"/>
    <n v="4.7894825168076097E-2"/>
    <n v="0.14761331728840765"/>
    <n v="0.10492040520984053"/>
    <n v="12.479487829841617"/>
    <n v="0.86195107293507622"/>
    <n v="6.8251130983934816E-3"/>
    <n v="2.0201631387795561E-2"/>
    <n v="0.14350551457023147"/>
  </r>
  <r>
    <x v="32"/>
    <x v="2"/>
    <x v="1"/>
    <n v="0.81632760898282686"/>
    <n v="0.22668066620826721"/>
    <n v="0.19694749127423711"/>
    <n v="7.4349082023233246E-2"/>
    <n v="0.13861607142857157"/>
    <n v="0.11836212412028178"/>
    <n v="13.184168949799904"/>
    <n v="0.92056713499672205"/>
    <n v="5.0238398307991001E-3"/>
    <n v="2.1215421011237901E-2"/>
    <n v="2.8831075942692751E-2"/>
  </r>
  <r>
    <x v="32"/>
    <x v="2"/>
    <x v="1"/>
    <n v="0.8376030296279795"/>
    <m/>
    <m/>
    <m/>
    <n v="4.5215562565720457E-2"/>
    <n v="0.11558219178082181"/>
    <m/>
    <m/>
    <m/>
    <m/>
    <m/>
  </r>
  <r>
    <x v="32"/>
    <x v="2"/>
    <x v="1"/>
    <n v="0.82901123890322292"/>
    <m/>
    <m/>
    <m/>
    <n v="0.15620951323338872"/>
    <n v="8.9804186360566599E-2"/>
    <m/>
    <m/>
    <m/>
    <m/>
    <m/>
  </r>
  <r>
    <x v="32"/>
    <x v="2"/>
    <x v="1"/>
    <n v="0.82377833753148622"/>
    <m/>
    <m/>
    <m/>
    <n v="0.13575240128068322"/>
    <n v="0.10624169986719795"/>
    <m/>
    <m/>
    <m/>
    <m/>
    <m/>
  </r>
  <r>
    <x v="32"/>
    <x v="2"/>
    <x v="1"/>
    <n v="0.82138387269801538"/>
    <m/>
    <m/>
    <m/>
    <n v="6.9002123142250515E-2"/>
    <n v="0.14050558495002979"/>
    <m/>
    <m/>
    <m/>
    <m/>
    <m/>
  </r>
  <r>
    <x v="32"/>
    <x v="2"/>
    <x v="1"/>
    <n v="0.84487393736830629"/>
    <m/>
    <m/>
    <m/>
    <n v="6.364801366937245E-2"/>
    <n v="0.10727406318883227"/>
    <m/>
    <m/>
    <m/>
    <m/>
    <m/>
  </r>
  <r>
    <x v="32"/>
    <x v="2"/>
    <x v="1"/>
    <n v="0.83471074380165289"/>
    <m/>
    <m/>
    <m/>
    <m/>
    <n v="0.10429042904290507"/>
    <m/>
    <m/>
    <m/>
    <m/>
    <m/>
  </r>
  <r>
    <x v="33"/>
    <x v="2"/>
    <x v="1"/>
    <n v="0.83640830483163942"/>
    <n v="0.19779087603092194"/>
    <n v="0.18937855192636152"/>
    <n v="5.1574981744435713E-2"/>
    <n v="3.5674470457078833E-3"/>
    <n v="0.14420654911838843"/>
    <n v="12.814803848956128"/>
    <n v="0.90551082183749909"/>
    <n v="5.1562094473430794E-3"/>
    <n v="1.9035121739923378E-2"/>
    <n v="6.3146286207676108E-2"/>
  </r>
  <r>
    <x v="33"/>
    <x v="2"/>
    <x v="1"/>
    <n v="0.8402156038735612"/>
    <n v="0.18721598386764526"/>
    <n v="0.20575130582120629"/>
    <n v="9.9356249704167926E-2"/>
    <n v="0.10916374561842768"/>
    <n v="0.17571059431524563"/>
    <n v="14.942034019502936"/>
    <n v="0.84076339389367727"/>
    <n v="4.9083931994719551E-3"/>
    <n v="2.1300285753471759E-2"/>
    <n v="8.5476380015726591E-2"/>
  </r>
  <r>
    <x v="33"/>
    <x v="2"/>
    <x v="1"/>
    <n v="0.83453196988425671"/>
    <n v="0.15639741718769073"/>
    <n v="0.19997779551767114"/>
    <n v="9.3616639061761681E-2"/>
    <n v="0.10801963993453356"/>
    <n v="0.15229885057471251"/>
    <n v="17.697819849798769"/>
    <n v="0.60100337896419054"/>
    <n v="4.1791692335260769E-3"/>
    <n v="2.1692240960537706E-2"/>
    <n v="0.3889847989448848"/>
  </r>
  <r>
    <x v="33"/>
    <x v="2"/>
    <x v="1"/>
    <n v="0.84190871369294595"/>
    <m/>
    <m/>
    <m/>
    <n v="8.5562913907284877E-2"/>
    <n v="0.15037593984962438"/>
    <m/>
    <m/>
    <m/>
    <m/>
    <m/>
  </r>
  <r>
    <x v="33"/>
    <x v="2"/>
    <x v="1"/>
    <n v="0.83029912198025702"/>
    <m/>
    <m/>
    <m/>
    <n v="8.9607390300230905E-2"/>
    <n v="0.15207060420909732"/>
    <m/>
    <m/>
    <m/>
    <m/>
    <m/>
  </r>
  <r>
    <x v="33"/>
    <x v="2"/>
    <x v="1"/>
    <n v="0.83850534635053464"/>
    <m/>
    <m/>
    <m/>
    <n v="7.4007220216606218E-2"/>
    <n v="0.15905147484094778"/>
    <m/>
    <m/>
    <m/>
    <m/>
    <m/>
  </r>
  <r>
    <x v="33"/>
    <x v="2"/>
    <x v="1"/>
    <n v="0.82295116437996108"/>
    <m/>
    <m/>
    <m/>
    <n v="9.0030518819938732E-2"/>
    <n v="0.1413612565445023"/>
    <m/>
    <m/>
    <m/>
    <m/>
    <m/>
  </r>
  <r>
    <x v="33"/>
    <x v="2"/>
    <x v="1"/>
    <n v="0.8369003279782089"/>
    <m/>
    <m/>
    <m/>
    <n v="0.10190476190476216"/>
    <n v="0.14146341463414697"/>
    <m/>
    <m/>
    <m/>
    <m/>
    <m/>
  </r>
  <r>
    <x v="33"/>
    <x v="2"/>
    <x v="1"/>
    <n v="0.83619543220583992"/>
    <m/>
    <m/>
    <m/>
    <n v="8.3580479913723527E-2"/>
    <n v="0.13962065331928283"/>
    <m/>
    <m/>
    <m/>
    <m/>
    <m/>
  </r>
  <r>
    <x v="34"/>
    <x v="2"/>
    <x v="1"/>
    <n v="0.82922716627634652"/>
    <n v="0.19920614361763003"/>
    <n v="0.20681650047646952"/>
    <n v="7.8428935629838756E-2"/>
    <n v="8.5026117237376964E-2"/>
    <n v="0.13798797806988566"/>
    <n v="14.096672939622685"/>
    <n v="0.71891143183879491"/>
    <n v="5.2245325706788016E-3"/>
    <n v="2.1195065243741842E-2"/>
    <n v="0.32091816941724205"/>
  </r>
  <r>
    <x v="34"/>
    <x v="2"/>
    <x v="1"/>
    <n v="0.84077933846850927"/>
    <n v="0.16472421586513519"/>
    <n v="0.22698665842758683"/>
    <n v="7.8894517601711817E-2"/>
    <n v="0.68564971751412462"/>
    <n v="0.14169274434175164"/>
    <n v="16.768667473882701"/>
    <n v="0.76445627157652474"/>
    <n v="4.2004876409843994E-3"/>
    <n v="2.1587171666635974E-2"/>
    <n v="0.10088174957956007"/>
  </r>
  <r>
    <x v="34"/>
    <x v="2"/>
    <x v="1"/>
    <n v="0.85318345980603005"/>
    <n v="0.19010409712791443"/>
    <n v="0.26142133529796235"/>
    <n v="4.6328966065243324E-2"/>
    <n v="0.12744772651842029"/>
    <n v="0.15004915040022432"/>
    <n v="14.487491838243189"/>
    <n v="0.69569274994086716"/>
    <n v="4.2674883501391267E-3"/>
    <n v="2.1581080693076456E-2"/>
    <n v="0.16849155609023886"/>
  </r>
  <r>
    <x v="34"/>
    <x v="2"/>
    <x v="1"/>
    <n v="0.81539267625312917"/>
    <m/>
    <m/>
    <m/>
    <m/>
    <n v="0.1440203922679319"/>
    <m/>
    <m/>
    <m/>
    <m/>
    <m/>
  </r>
  <r>
    <x v="34"/>
    <x v="2"/>
    <x v="1"/>
    <n v="0.83667197190055431"/>
    <m/>
    <m/>
    <m/>
    <n v="0.10738429537181493"/>
    <n v="0.13645581212795216"/>
    <m/>
    <m/>
    <m/>
    <m/>
    <m/>
  </r>
  <r>
    <x v="34"/>
    <x v="2"/>
    <x v="1"/>
    <n v="0.82973720608575385"/>
    <m/>
    <m/>
    <m/>
    <n v="3.491271820448727E-3"/>
    <n v="0.1189794543617374"/>
    <m/>
    <m/>
    <m/>
    <m/>
    <m/>
  </r>
  <r>
    <x v="34"/>
    <x v="2"/>
    <x v="1"/>
    <n v="0.82936846813874987"/>
    <m/>
    <m/>
    <m/>
    <n v="1.183162684869199E-2"/>
    <n v="0.13504411665656355"/>
    <m/>
    <m/>
    <m/>
    <m/>
    <m/>
  </r>
  <r>
    <x v="34"/>
    <x v="2"/>
    <x v="1"/>
    <n v="0.82942020232523028"/>
    <m/>
    <m/>
    <m/>
    <n v="0.14691151919866463"/>
    <n v="0.1275779064472054"/>
    <m/>
    <m/>
    <m/>
    <m/>
    <m/>
  </r>
  <r>
    <x v="34"/>
    <x v="2"/>
    <x v="1"/>
    <n v="0.83091026572974713"/>
    <m/>
    <m/>
    <m/>
    <n v="0.10568295114656057"/>
    <n v="0.13215246220903273"/>
    <m/>
    <m/>
    <m/>
    <m/>
    <m/>
  </r>
  <r>
    <x v="35"/>
    <x v="3"/>
    <x v="1"/>
    <n v="0.38828678616090045"/>
    <n v="0.15540222823619843"/>
    <n v="0.33359334279276953"/>
    <n v="6.271622522124698E-2"/>
    <n v="6.2436028659160647E-2"/>
    <n v="0.11390521538576023"/>
    <n v="18.296131305538751"/>
    <n v="0.71007002629611493"/>
    <n v="4.7052877366672297E-3"/>
    <n v="1.917907219053477E-2"/>
    <n v="0.17428011335929527"/>
  </r>
  <r>
    <x v="35"/>
    <x v="3"/>
    <x v="1"/>
    <n v="0.54817224287484512"/>
    <n v="0.20474590361118317"/>
    <n v="0.20800084693589097"/>
    <n v="8.2111387794942106E-2"/>
    <n v="9.3694493783303856E-2"/>
    <n v="0.11769005847953314"/>
    <n v="13.957520615504869"/>
    <n v="0.87893679030156369"/>
    <n v="5.898129112858615E-3"/>
    <n v="1.8461164772549991E-2"/>
    <n v="9.0237452059255957E-2"/>
  </r>
  <r>
    <x v="35"/>
    <x v="3"/>
    <x v="1"/>
    <n v="0.64929025942241791"/>
    <n v="0.18940754234790802"/>
    <n v="0.2448466405261206"/>
    <n v="0.13244717714808685"/>
    <m/>
    <n v="0.10536429143314568"/>
    <n v="15.095990260346907"/>
    <n v="0.81680902052353443"/>
    <n v="6.4886991652372671E-3"/>
    <n v="1.8262931468255063E-2"/>
    <n v="0.13284384628097939"/>
  </r>
  <r>
    <x v="35"/>
    <x v="3"/>
    <x v="1"/>
    <n v="0.41607637819525711"/>
    <m/>
    <m/>
    <m/>
    <n v="9.1625985730379167E-2"/>
    <n v="0.1139923424991298"/>
    <m/>
    <m/>
    <m/>
    <m/>
    <m/>
  </r>
  <r>
    <x v="35"/>
    <x v="3"/>
    <x v="1"/>
    <n v="0.46798239386625012"/>
    <m/>
    <m/>
    <m/>
    <n v="0.13465426607359532"/>
    <n v="0.10942067001424022"/>
    <m/>
    <m/>
    <m/>
    <m/>
    <m/>
  </r>
  <r>
    <x v="35"/>
    <x v="3"/>
    <x v="1"/>
    <n v="0.4447544642857143"/>
    <m/>
    <m/>
    <m/>
    <n v="9.8096026490066213E-2"/>
    <n v="0.12756298526382462"/>
    <m/>
    <m/>
    <m/>
    <m/>
    <m/>
  </r>
  <r>
    <x v="35"/>
    <x v="3"/>
    <x v="1"/>
    <n v="0.43864483708866908"/>
    <m/>
    <m/>
    <m/>
    <n v="0.32112539413048791"/>
    <n v="0.12241618581549941"/>
    <m/>
    <m/>
    <m/>
    <m/>
    <m/>
  </r>
  <r>
    <x v="35"/>
    <x v="3"/>
    <x v="1"/>
    <n v="0.49416609471516809"/>
    <m/>
    <m/>
    <m/>
    <n v="8.6250527203711624E-2"/>
    <n v="0.12112524637161588"/>
    <m/>
    <m/>
    <m/>
    <m/>
    <m/>
  </r>
  <r>
    <x v="35"/>
    <x v="3"/>
    <x v="1"/>
    <n v="0.13583875708587023"/>
    <m/>
    <m/>
    <m/>
    <n v="0.10080956052428713"/>
    <n v="0.11432951428110374"/>
    <m/>
    <m/>
    <m/>
    <m/>
    <m/>
  </r>
  <r>
    <x v="36"/>
    <x v="3"/>
    <x v="1"/>
    <n v="0.82138613861386134"/>
    <n v="0.19848217070102692"/>
    <n v="0.20474930069681987"/>
    <n v="6.5172208183925398E-2"/>
    <n v="0.10405872193436949"/>
    <n v="0.11214274180526511"/>
    <n v="14.643986338349206"/>
    <n v="0.89711836608586581"/>
    <n v="1.1143740265746408E-2"/>
    <n v="1.6354247604331976E-2"/>
    <n v="9.4986791641322066E-2"/>
  </r>
  <r>
    <x v="36"/>
    <x v="3"/>
    <x v="1"/>
    <n v="0.83725654200023891"/>
    <n v="0.18086442351341248"/>
    <n v="0.22499074164906852"/>
    <n v="0.10266087045636434"/>
    <n v="0.12009435985417083"/>
    <n v="0.10986529627034165"/>
    <n v="15.651658490150364"/>
    <n v="0.87929630136297898"/>
    <n v="4.6226905265443407E-3"/>
    <n v="1.9158422888004043E-2"/>
    <n v="7.144658675629878E-2"/>
  </r>
  <r>
    <x v="36"/>
    <x v="3"/>
    <x v="1"/>
    <n v="0.82884931160793229"/>
    <n v="0.18965873122215271"/>
    <n v="0.2158462731956714"/>
    <m/>
    <n v="0.10415149308084448"/>
    <n v="0.10488611315209441"/>
    <n v="15.036216050840594"/>
    <n v="0.84950595330846301"/>
    <n v="4.306064976210831E-3"/>
    <n v="1.9404589707434427E-2"/>
    <n v="4.8907112560815355E-2"/>
  </r>
  <r>
    <x v="36"/>
    <x v="3"/>
    <x v="1"/>
    <n v="0.82730184147317865"/>
    <m/>
    <m/>
    <m/>
    <n v="7.816229116945117E-2"/>
    <n v="0.11288814066591947"/>
    <m/>
    <m/>
    <m/>
    <m/>
    <m/>
  </r>
  <r>
    <x v="36"/>
    <x v="3"/>
    <x v="1"/>
    <n v="0.83029001074113862"/>
    <m/>
    <m/>
    <m/>
    <n v="0.10271971229489785"/>
    <n v="0.11113631208890928"/>
    <m/>
    <m/>
    <m/>
    <m/>
    <m/>
  </r>
  <r>
    <x v="36"/>
    <x v="3"/>
    <x v="1"/>
    <n v="0.84332587266060288"/>
    <m/>
    <m/>
    <m/>
    <n v="0.13974208675263733"/>
    <n v="0.11977988843660413"/>
    <m/>
    <m/>
    <m/>
    <m/>
    <m/>
  </r>
  <r>
    <x v="36"/>
    <x v="3"/>
    <x v="1"/>
    <n v="0.83724657424473115"/>
    <m/>
    <m/>
    <m/>
    <n v="9.9620281438463576E-2"/>
    <n v="0.11214274180526511"/>
    <m/>
    <m/>
    <m/>
    <m/>
    <m/>
  </r>
  <r>
    <x v="36"/>
    <x v="3"/>
    <x v="1"/>
    <n v="0.83890068867863787"/>
    <m/>
    <m/>
    <m/>
    <n v="9.9697885196374236E-2"/>
    <n v="0.11881104749073747"/>
    <m/>
    <m/>
    <m/>
    <m/>
    <m/>
  </r>
  <r>
    <x v="36"/>
    <x v="3"/>
    <x v="1"/>
    <n v="0.83979328165374667"/>
    <m/>
    <m/>
    <m/>
    <n v="7.9642248722316622E-2"/>
    <n v="0.13148920045471918"/>
    <m/>
    <m/>
    <m/>
    <m/>
    <m/>
  </r>
  <r>
    <x v="37"/>
    <x v="3"/>
    <x v="1"/>
    <n v="0.80792114377053548"/>
    <n v="0.10508928447961809"/>
    <n v="0.47180701930267521"/>
    <n v="0.11203551950216567"/>
    <n v="0.11440107671601629"/>
    <n v="0.1044631306597678"/>
    <n v="23.941531012924987"/>
    <n v="0.58183129549507406"/>
    <n v="4.2131460263516848E-3"/>
    <n v="1.9457837774699518E-2"/>
    <n v="0.22838128598978744"/>
  </r>
  <r>
    <x v="37"/>
    <x v="3"/>
    <x v="1"/>
    <n v="0.81357234314980797"/>
    <n v="0.12607064843177795"/>
    <n v="0.12072878247499656"/>
    <n v="0.13272335027542745"/>
    <n v="0.11545701736038516"/>
    <n v="0.10394899946874438"/>
    <n v="20.249216768170232"/>
    <n v="0.87690695500528348"/>
    <n v="3.7333938975545717E-3"/>
    <n v="1.9641616567222943E-2"/>
    <n v="5.0005727628565574E-2"/>
  </r>
  <r>
    <x v="37"/>
    <x v="3"/>
    <x v="1"/>
    <n v="0.82217893418672605"/>
    <n v="0.1767333596944809"/>
    <n v="0.20972092268231973"/>
    <n v="0.10485109148413856"/>
    <n v="0.1085124677558037"/>
    <n v="0.10990030141432931"/>
    <n v="15.151574886966054"/>
    <n v="0.84445329476080433"/>
    <n v="3.8538481623171176E-3"/>
    <n v="1.9472980596555379E-2"/>
    <n v="5.613857048019006E-2"/>
  </r>
  <r>
    <x v="37"/>
    <x v="3"/>
    <x v="1"/>
    <n v="0.82001385477674915"/>
    <m/>
    <m/>
    <m/>
    <n v="0.11979390296264492"/>
    <n v="0.11937075879086977"/>
    <m/>
    <m/>
    <m/>
    <m/>
    <m/>
  </r>
  <r>
    <x v="37"/>
    <x v="3"/>
    <x v="1"/>
    <n v="0.82227501555517857"/>
    <m/>
    <m/>
    <m/>
    <n v="0.12723214285714302"/>
    <n v="0.11468860164512323"/>
    <m/>
    <m/>
    <m/>
    <m/>
    <m/>
  </r>
  <r>
    <x v="37"/>
    <x v="3"/>
    <x v="1"/>
    <n v="0.82845347729437901"/>
    <m/>
    <m/>
    <m/>
    <n v="0.13012181616832774"/>
    <n v="0.11800955168695121"/>
    <m/>
    <m/>
    <m/>
    <m/>
    <m/>
  </r>
  <r>
    <x v="37"/>
    <x v="3"/>
    <x v="1"/>
    <n v="0.82005292561011456"/>
    <m/>
    <m/>
    <m/>
    <n v="0.1231431159420292"/>
    <n v="9.4451571520205807E-2"/>
    <m/>
    <m/>
    <m/>
    <m/>
    <m/>
  </r>
  <r>
    <x v="37"/>
    <x v="3"/>
    <x v="1"/>
    <n v="0.8304194857916104"/>
    <m/>
    <m/>
    <m/>
    <n v="0.12190812720848043"/>
    <n v="0.10051290536068767"/>
    <m/>
    <m/>
    <m/>
    <m/>
    <m/>
  </r>
  <r>
    <x v="37"/>
    <x v="3"/>
    <x v="1"/>
    <n v="0.83081605696893124"/>
    <m/>
    <m/>
    <m/>
    <n v="1.6648507300065618E-2"/>
    <n v="9.296982692602189E-2"/>
    <m/>
    <m/>
    <m/>
    <m/>
    <m/>
  </r>
  <r>
    <x v="38"/>
    <x v="3"/>
    <x v="1"/>
    <n v="0.84368308351177734"/>
    <n v="0.17043977975845337"/>
    <n v="0.25306857523640502"/>
    <n v="4.7849866899079517E-2"/>
    <n v="7.5154730327144481E-2"/>
    <n v="0.11914737228959853"/>
    <n v="16.875080127504585"/>
    <n v="0.4889015900202241"/>
    <n v="1.9313980967068819E-2"/>
    <n v="6.0667650835261801E-2"/>
    <n v="0.50893647637386619"/>
  </r>
  <r>
    <x v="38"/>
    <x v="3"/>
    <x v="1"/>
    <n v="0.85132634176434285"/>
    <m/>
    <n v="0.20269265836412836"/>
    <n v="0.10941820387533101"/>
    <n v="6.5541525012141721E-2"/>
    <n v="0.12440392706872416"/>
    <m/>
    <n v="0.91246784176283069"/>
    <n v="5.7336230026971951E-3"/>
    <n v="1.8976709025733687E-2"/>
    <n v="3.7340822076389293E-2"/>
  </r>
  <r>
    <x v="38"/>
    <x v="3"/>
    <x v="1"/>
    <n v="0.85820158102766797"/>
    <m/>
    <n v="0.14185805522254405"/>
    <n v="0.15815351495366933"/>
    <n v="8.1842105263158049E-2"/>
    <n v="0.12417218543046489"/>
    <m/>
    <n v="0.70204586476332709"/>
    <n v="4.5807036113985388E-3"/>
    <n v="1.9331188719177755E-2"/>
    <n v="0.19933460042990486"/>
  </r>
  <r>
    <x v="38"/>
    <x v="3"/>
    <x v="1"/>
    <n v="0.84503311258278146"/>
    <m/>
    <n v="0.21560359982937638"/>
    <m/>
    <n v="6.6899678821084607E-2"/>
    <n v="0.12955003947022065"/>
    <m/>
    <m/>
    <m/>
    <m/>
    <m/>
  </r>
  <r>
    <x v="38"/>
    <x v="3"/>
    <x v="1"/>
    <n v="0.8422960725075529"/>
    <m/>
    <n v="0.22647857861088092"/>
    <m/>
    <n v="6.4638527166591908E-2"/>
    <n v="0.1191347753743764"/>
    <m/>
    <m/>
    <m/>
    <m/>
    <m/>
  </r>
  <r>
    <x v="38"/>
    <x v="3"/>
    <x v="1"/>
    <n v="0.85236220472440949"/>
    <m/>
    <m/>
    <m/>
    <n v="1.210474308300391E-2"/>
    <n v="0.11886636705493904"/>
    <m/>
    <m/>
    <m/>
    <m/>
    <m/>
  </r>
  <r>
    <x v="38"/>
    <x v="3"/>
    <x v="1"/>
    <n v="0.85777218376337327"/>
    <m/>
    <m/>
    <m/>
    <n v="2.8624192059095277E-2"/>
    <n v="0.11618363682995758"/>
    <m/>
    <m/>
    <m/>
    <m/>
    <m/>
  </r>
  <r>
    <x v="38"/>
    <x v="3"/>
    <x v="1"/>
    <n v="0.85733422638981904"/>
    <m/>
    <m/>
    <m/>
    <n v="3.7123462028001875E-2"/>
    <n v="0.12164889017007774"/>
    <m/>
    <m/>
    <m/>
    <m/>
    <m/>
  </r>
  <r>
    <x v="38"/>
    <x v="3"/>
    <x v="1"/>
    <n v="0.85691318327974286"/>
    <m/>
    <m/>
    <m/>
    <n v="1.7425227568270807E-2"/>
    <n v="0.12285031847133834"/>
    <m/>
    <m/>
    <m/>
    <m/>
    <m/>
  </r>
  <r>
    <x v="39"/>
    <x v="3"/>
    <x v="1"/>
    <n v="0.81723027375201285"/>
    <n v="0.12838664650917053"/>
    <n v="0.2077255871585735"/>
    <n v="5.1888202158670002E-2"/>
    <n v="3.7612838515546532E-2"/>
    <n v="9.8056121649162498E-2"/>
    <n v="21.465673740657078"/>
    <n v="0.82538329916588027"/>
    <n v="4.3866001676097499E-3"/>
    <n v="1.9174254019944263E-2"/>
    <n v="4.7355733803789539E-2"/>
  </r>
  <r>
    <x v="39"/>
    <x v="3"/>
    <x v="1"/>
    <n v="0.82010243277848915"/>
    <m/>
    <m/>
    <n v="0.13189595607530424"/>
    <n v="4.0494458653026699E-2"/>
    <n v="0.10872836719337779"/>
    <m/>
    <n v="0.83707264957264949"/>
    <n v="6.0578170524295321E-3"/>
    <n v="1.8287710631291927E-2"/>
    <n v="7.5163461211828764E-2"/>
  </r>
  <r>
    <x v="39"/>
    <x v="3"/>
    <x v="1"/>
    <n v="0.81973954763536672"/>
    <m/>
    <m/>
    <n v="0.13895432631259227"/>
    <n v="3.8511187607573216E-2"/>
    <n v="0.10261582509109737"/>
    <m/>
    <n v="0.76354414630085454"/>
    <n v="1.2520360434461222E-2"/>
    <n v="1.6044508066371137E-2"/>
    <n v="0.20291381286856339"/>
  </r>
  <r>
    <x v="39"/>
    <x v="3"/>
    <x v="1"/>
    <n v="0.82337434094903339"/>
    <m/>
    <m/>
    <m/>
    <n v="3.5532994923858197E-2"/>
    <n v="9.7029868179543358E-2"/>
    <m/>
    <m/>
    <m/>
    <m/>
    <m/>
  </r>
  <r>
    <x v="39"/>
    <x v="3"/>
    <x v="1"/>
    <n v="0.81534090909090906"/>
    <m/>
    <m/>
    <m/>
    <n v="4.0349344978165891E-2"/>
    <n v="8.5451977401129975E-2"/>
    <m/>
    <m/>
    <m/>
    <m/>
    <m/>
  </r>
  <r>
    <x v="39"/>
    <x v="3"/>
    <x v="1"/>
    <n v="0.82412060301507539"/>
    <m/>
    <m/>
    <m/>
    <n v="3.3478893740902738E-2"/>
    <n v="8.9095504603719955E-2"/>
    <m/>
    <m/>
    <m/>
    <m/>
    <m/>
  </r>
  <r>
    <x v="39"/>
    <x v="3"/>
    <x v="1"/>
    <n v="0.80527817403708979"/>
    <m/>
    <m/>
    <m/>
    <n v="2.5260316236020097E-2"/>
    <n v="9.5757979831653045E-2"/>
    <m/>
    <m/>
    <m/>
    <m/>
    <m/>
  </r>
  <r>
    <x v="39"/>
    <x v="3"/>
    <x v="1"/>
    <n v="0.81578947368421051"/>
    <m/>
    <m/>
    <m/>
    <n v="3.0614016055543036E-2"/>
    <n v="0.1038083538083535"/>
    <m/>
    <m/>
    <m/>
    <m/>
    <m/>
  </r>
  <r>
    <x v="39"/>
    <x v="3"/>
    <x v="1"/>
    <n v="0.81610942249240115"/>
    <m/>
    <m/>
    <m/>
    <n v="3.0848963474826796E-2"/>
    <n v="9.5732755399446839E-2"/>
    <m/>
    <m/>
    <m/>
    <m/>
    <m/>
  </r>
  <r>
    <x v="40"/>
    <x v="4"/>
    <x v="1"/>
    <n v="0.80095923261390878"/>
    <n v="0.11245516687631606"/>
    <n v="0.20942277896560857"/>
    <n v="0.15493411891387487"/>
    <n v="9.2233905183525255E-4"/>
    <n v="0.10595813204508875"/>
    <n v="25.125227275332254"/>
    <n v="0.80312435531904769"/>
    <n v="7.9818729698660097E-3"/>
    <n v="1.7725977634377763E-2"/>
    <n v="0.1389053218132526"/>
  </r>
  <r>
    <x v="40"/>
    <x v="4"/>
    <x v="1"/>
    <n v="0.80384615384615388"/>
    <n v="0.11705241352319717"/>
    <n v="0.2379094287936451"/>
    <n v="0.1173849268697625"/>
    <m/>
    <n v="0.10865455740938544"/>
    <n v="23.271344804932802"/>
    <n v="0.80138490881141711"/>
    <n v="8.3826942964913154E-3"/>
    <n v="1.7477191983368948E-2"/>
    <n v="0.15929192377091902"/>
  </r>
  <r>
    <x v="40"/>
    <x v="4"/>
    <x v="1"/>
    <n v="0.80380794701986757"/>
    <n v="0.12245895713567734"/>
    <n v="0.24860642848126027"/>
    <n v="8.267154501797172E-2"/>
    <n v="1.7805475183620967E-3"/>
    <n v="0.10823812387251912"/>
    <n v="22.409239918100106"/>
    <n v="0.8678634725710398"/>
    <n v="5.5787532337167782E-3"/>
    <n v="1.8608463130602479E-2"/>
    <n v="4.511184292878441E-2"/>
  </r>
  <r>
    <x v="40"/>
    <x v="4"/>
    <x v="1"/>
    <n v="0.80398457583547556"/>
    <m/>
    <m/>
    <m/>
    <n v="4.140608151822267E-2"/>
    <n v="0.10801362495518085"/>
    <m/>
    <m/>
    <m/>
    <m/>
    <m/>
  </r>
  <r>
    <x v="40"/>
    <x v="4"/>
    <x v="1"/>
    <n v="0.80656934306569339"/>
    <m/>
    <m/>
    <m/>
    <m/>
    <n v="0.10709174749562629"/>
    <m/>
    <m/>
    <m/>
    <m/>
    <m/>
  </r>
  <r>
    <x v="40"/>
    <x v="4"/>
    <x v="1"/>
    <n v="0.80566801619433204"/>
    <m/>
    <m/>
    <m/>
    <n v="5.0833672224481097E-2"/>
    <n v="0.10670493086355333"/>
    <m/>
    <m/>
    <m/>
    <m/>
    <m/>
  </r>
  <r>
    <x v="40"/>
    <x v="4"/>
    <x v="1"/>
    <n v="0.79629629629629628"/>
    <m/>
    <m/>
    <m/>
    <n v="4.9446749654218469E-2"/>
    <n v="0.10184814785182825"/>
    <m/>
    <m/>
    <m/>
    <m/>
    <m/>
  </r>
  <r>
    <x v="40"/>
    <x v="4"/>
    <x v="1"/>
    <n v="0.79862068965517241"/>
    <m/>
    <m/>
    <m/>
    <n v="4.8959827833572445E-2"/>
    <n v="0.10812982005141449"/>
    <m/>
    <m/>
    <m/>
    <m/>
    <m/>
  </r>
  <r>
    <x v="40"/>
    <x v="4"/>
    <x v="1"/>
    <n v="0.79823269513991157"/>
    <m/>
    <m/>
    <m/>
    <n v="4.6156709473292645E-2"/>
    <n v="0.10418581335115763"/>
    <m/>
    <m/>
    <m/>
    <m/>
    <m/>
  </r>
  <r>
    <x v="41"/>
    <x v="4"/>
    <x v="1"/>
    <n v="0.78695208970438324"/>
    <n v="0.11776769906282425"/>
    <n v="0.22499430113478491"/>
    <n v="4.7082035138026827E-2"/>
    <n v="8.53916725476358E-2"/>
    <n v="0.10637884091793157"/>
    <n v="22.094805097114083"/>
    <n v="0.89480519480519483"/>
    <n v="2.8910608070962188E-3"/>
    <n v="3.6138260088702703E-4"/>
    <n v="2.6019547263865964E-2"/>
  </r>
  <r>
    <x v="41"/>
    <x v="4"/>
    <x v="1"/>
    <n v="0.78853914447134787"/>
    <n v="0.10692797601222991"/>
    <n v="0.20783556716712856"/>
    <n v="8.3068739954088658E-2"/>
    <n v="7.8398510242085551E-2"/>
    <n v="0.10267379679144467"/>
    <n v="24.091220857839843"/>
    <n v="0.92330827067669186"/>
    <n v="3.2524434079832455E-3"/>
    <n v="0"/>
    <n v="3.3608581882493542E-2"/>
  </r>
  <r>
    <x v="41"/>
    <x v="4"/>
    <x v="1"/>
    <n v="0.79864763335837707"/>
    <n v="0.11391446739435196"/>
    <n v="0.21865092086886581"/>
    <n v="0.10822091165863824"/>
    <n v="0.11447132616487443"/>
    <n v="0.11336318642470046"/>
    <n v="22.710246569816189"/>
    <n v="0.92929292929292928"/>
    <n v="3.2524434079832455E-3"/>
    <n v="0"/>
    <n v="2.2044338654108667E-2"/>
  </r>
  <r>
    <x v="41"/>
    <x v="4"/>
    <x v="1"/>
    <n v="0.78906851424172442"/>
    <m/>
    <m/>
    <m/>
    <n v="0.11064638783269976"/>
    <n v="0.11399401742749378"/>
    <m/>
    <m/>
    <m/>
    <m/>
    <m/>
  </r>
  <r>
    <x v="41"/>
    <x v="4"/>
    <x v="1"/>
    <n v="0.79867256637168127"/>
    <m/>
    <m/>
    <m/>
    <n v="0.12787663107947822"/>
    <n v="0.10914105594956638"/>
    <m/>
    <m/>
    <m/>
    <m/>
    <m/>
  </r>
  <r>
    <x v="41"/>
    <x v="4"/>
    <x v="1"/>
    <n v="0.78972602739726028"/>
    <m/>
    <m/>
    <m/>
    <n v="0.10498097544102369"/>
    <n v="0.11562308373645772"/>
    <m/>
    <m/>
    <m/>
    <m/>
    <m/>
  </r>
  <r>
    <x v="41"/>
    <x v="4"/>
    <x v="1"/>
    <n v="0.78701298701298694"/>
    <m/>
    <m/>
    <m/>
    <n v="0.1260406582768635"/>
    <n v="0.10785893881761274"/>
    <m/>
    <m/>
    <m/>
    <m/>
    <m/>
  </r>
  <r>
    <x v="41"/>
    <x v="4"/>
    <x v="1"/>
    <n v="0.78937198067632841"/>
    <m/>
    <m/>
    <m/>
    <n v="0.12216792536650378"/>
    <n v="0.1038083538083535"/>
    <m/>
    <m/>
    <m/>
    <m/>
    <m/>
  </r>
  <r>
    <x v="41"/>
    <x v="4"/>
    <x v="1"/>
    <n v="0.79737045630317094"/>
    <m/>
    <m/>
    <m/>
    <n v="0.10752907569883685"/>
    <n v="9.5732755399446839E-2"/>
    <m/>
    <m/>
    <m/>
    <m/>
    <m/>
  </r>
  <r>
    <x v="42"/>
    <x v="4"/>
    <x v="1"/>
    <n v="0.81067000104199227"/>
    <n v="0.11271527409553528"/>
    <n v="0.19365398340808987"/>
    <n v="4.2006214041461085E-2"/>
    <n v="0.13854595336076814"/>
    <n v="6.9962111199224325E-2"/>
    <n v="24.428008060078838"/>
    <n v="0.9058796228111653"/>
    <n v="4.7438163703507662E-3"/>
    <n v="1.9245193754591973E-2"/>
    <n v="2.9795928617391373E-2"/>
  </r>
  <r>
    <x v="42"/>
    <x v="4"/>
    <x v="1"/>
    <n v="0.81467144101422617"/>
    <n v="0.10578299313783646"/>
    <n v="0.23280183530443133"/>
    <n v="6.1234140588806774E-2"/>
    <n v="0.13746478873239454"/>
    <n v="6.513935121728355E-2"/>
    <n v="25.922927903761902"/>
    <n v="0.87682850987603622"/>
    <n v="7.2188509983598607E-3"/>
    <n v="1.7988296974820021E-2"/>
    <n v="6.6471567582212954E-2"/>
  </r>
  <r>
    <x v="42"/>
    <x v="4"/>
    <x v="1"/>
    <n v="0.81834407535944476"/>
    <n v="9.7485542297363281E-2"/>
    <n v="0.27681469305012346"/>
    <n v="8.41884226150207E-2"/>
    <n v="0.11867759254026555"/>
    <n v="7.2978608386746746E-2"/>
    <n v="28.73725799982391"/>
    <n v="0.51731621117517945"/>
    <n v="9.1567975751007651E-3"/>
    <n v="1.7912163359305198E-2"/>
    <n v="0.9129112624004464"/>
  </r>
  <r>
    <x v="42"/>
    <x v="4"/>
    <x v="1"/>
    <n v="0.79870458455621895"/>
    <m/>
    <m/>
    <m/>
    <n v="9.9461048505634642E-2"/>
    <n v="6.1721599999999627E-2"/>
    <m/>
    <m/>
    <m/>
    <m/>
    <m/>
  </r>
  <r>
    <x v="42"/>
    <x v="4"/>
    <x v="1"/>
    <n v="0.80347222222222225"/>
    <m/>
    <m/>
    <m/>
    <n v="0.11849778399813393"/>
    <n v="7.4736054534872559E-2"/>
    <m/>
    <m/>
    <m/>
    <m/>
    <m/>
  </r>
  <r>
    <x v="42"/>
    <x v="4"/>
    <x v="1"/>
    <n v="0.81071876680408672"/>
    <m/>
    <m/>
    <m/>
    <n v="0.12161572052401715"/>
    <n v="6.9421487603306173E-2"/>
    <m/>
    <m/>
    <m/>
    <m/>
    <m/>
  </r>
  <r>
    <x v="42"/>
    <x v="4"/>
    <x v="1"/>
    <n v="0.79251126126126126"/>
    <m/>
    <m/>
    <m/>
    <n v="0.13170731707317052"/>
    <n v="7.671321857746026E-2"/>
    <m/>
    <m/>
    <m/>
    <m/>
    <m/>
  </r>
  <r>
    <x v="42"/>
    <x v="4"/>
    <x v="1"/>
    <n v="0.79621528131040797"/>
    <m/>
    <m/>
    <m/>
    <n v="9.4776648546442854E-2"/>
    <n v="5.2142571085301778E-2"/>
    <m/>
    <m/>
    <m/>
    <m/>
    <m/>
  </r>
  <r>
    <x v="42"/>
    <x v="4"/>
    <x v="1"/>
    <n v="0.79702702702702699"/>
    <m/>
    <m/>
    <m/>
    <n v="0.11328024659645519"/>
    <n v="6.8901772960256E-2"/>
    <m/>
    <m/>
    <m/>
    <m/>
    <m/>
  </r>
  <r>
    <x v="43"/>
    <x v="4"/>
    <x v="1"/>
    <n v="0.80575478862543248"/>
    <n v="0.13414591550827026"/>
    <n v="0.22564244796730576"/>
    <m/>
    <m/>
    <n v="0.10072356520309064"/>
    <n v="20.860328935237128"/>
    <n v="0.79143882632166795"/>
    <n v="8.506201224337746E-3"/>
    <n v="1.7323858148508852E-2"/>
    <n v="0.17268488246316255"/>
  </r>
  <r>
    <x v="43"/>
    <x v="4"/>
    <x v="1"/>
    <n v="0.80932061579651937"/>
    <n v="0.11168277263641356"/>
    <m/>
    <n v="7.354862284853235E-2"/>
    <m/>
    <n v="0.10060899307583192"/>
    <n v="24.83729638164812"/>
    <n v="0.85308641975308641"/>
    <n v="3.2524434079832455E-3"/>
    <n v="0"/>
    <n v="3.9752086097573004E-2"/>
  </r>
  <r>
    <x v="43"/>
    <x v="4"/>
    <x v="1"/>
    <n v="0.81407183420606244"/>
    <n v="9.4414092600345612E-2"/>
    <m/>
    <m/>
    <m/>
    <n v="0.10956432070121289"/>
    <n v="27.112552709527151"/>
    <n v="0.38331376472277412"/>
    <n v="6.196584179129036E-3"/>
    <n v="1.8885981514117505E-2"/>
    <n v="0.56470378998675075"/>
  </r>
  <r>
    <x v="43"/>
    <x v="4"/>
    <x v="1"/>
    <n v="0.81647278770253429"/>
    <m/>
    <n v="0.17837470598934904"/>
    <m/>
    <n v="0.10138029509757263"/>
    <n v="0.11299522121165485"/>
    <m/>
    <m/>
    <m/>
    <m/>
    <m/>
  </r>
  <r>
    <x v="43"/>
    <x v="4"/>
    <x v="1"/>
    <n v="0.75775445217596404"/>
    <m/>
    <n v="0.17898969455374392"/>
    <m/>
    <n v="7.9926079926079918E-2"/>
    <n v="0.11726539009336877"/>
    <m/>
    <m/>
    <m/>
    <m/>
    <m/>
  </r>
  <r>
    <x v="43"/>
    <x v="4"/>
    <x v="1"/>
    <n v="0.79509143407122229"/>
    <m/>
    <n v="0.17704303476538513"/>
    <m/>
    <n v="9.3594009983361315E-2"/>
    <n v="0.38694433319983951"/>
    <m/>
    <m/>
    <m/>
    <m/>
    <m/>
  </r>
  <r>
    <x v="43"/>
    <x v="4"/>
    <x v="1"/>
    <n v="0.80789764359351979"/>
    <m/>
    <m/>
    <m/>
    <m/>
    <n v="0.10826383623957504"/>
    <m/>
    <m/>
    <m/>
    <m/>
    <m/>
  </r>
  <r>
    <x v="43"/>
    <x v="4"/>
    <x v="1"/>
    <n v="0.81665614003428666"/>
    <m/>
    <m/>
    <m/>
    <m/>
    <n v="0.10444379476684749"/>
    <m/>
    <m/>
    <m/>
    <m/>
    <m/>
  </r>
  <r>
    <x v="43"/>
    <x v="4"/>
    <x v="1"/>
    <n v="0.81790970316787226"/>
    <m/>
    <m/>
    <m/>
    <m/>
    <n v="0.12457322944935698"/>
    <m/>
    <m/>
    <m/>
    <m/>
    <m/>
  </r>
  <r>
    <x v="44"/>
    <x v="4"/>
    <x v="1"/>
    <n v="0.83613132412765712"/>
    <m/>
    <m/>
    <n v="7.1653228233722083E-2"/>
    <n v="6.3917080544158789E-2"/>
    <n v="0.13750543242068589"/>
    <m/>
    <n v="0.84457142857142853"/>
    <n v="4.3365912106443274E-3"/>
    <n v="0"/>
    <n v="9.3959476230627101E-2"/>
  </r>
  <r>
    <x v="44"/>
    <x v="4"/>
    <x v="1"/>
    <n v="0.84160305343511443"/>
    <m/>
    <m/>
    <n v="4.3639243742371027E-2"/>
    <n v="6.1120196238757085E-2"/>
    <n v="0.12079279279279299"/>
    <m/>
    <n v="0.8225490196078431"/>
    <n v="4.6979738115313545E-3"/>
    <n v="3.6138260088702763E-4"/>
    <n v="0.1257611451086855"/>
  </r>
  <r>
    <x v="44"/>
    <x v="4"/>
    <x v="1"/>
    <n v="0.84278464254192409"/>
    <m/>
    <m/>
    <n v="7.9547273695218914E-4"/>
    <m/>
    <n v="0.14807459851493709"/>
    <m/>
    <n v="0.90316961880692315"/>
    <n v="5.1791622263400615E-3"/>
    <n v="1.8906745227439722E-2"/>
    <n v="9.4544107993859733E-2"/>
  </r>
  <r>
    <x v="44"/>
    <x v="4"/>
    <x v="1"/>
    <n v="0.84080533770338284"/>
    <m/>
    <m/>
    <m/>
    <n v="7.1475266942689242E-2"/>
    <n v="0.12121212121212072"/>
    <m/>
    <m/>
    <m/>
    <m/>
    <m/>
  </r>
  <r>
    <x v="44"/>
    <x v="4"/>
    <x v="1"/>
    <n v="0.84345641249726899"/>
    <m/>
    <m/>
    <m/>
    <n v="0.10600706713780916"/>
    <n v="0.11668888760071873"/>
    <m/>
    <m/>
    <m/>
    <m/>
    <m/>
  </r>
  <r>
    <x v="44"/>
    <x v="4"/>
    <x v="1"/>
    <n v="0.84303918065975936"/>
    <m/>
    <m/>
    <m/>
    <n v="9.6469104665825922E-2"/>
    <n v="0.12718319107025594"/>
    <m/>
    <m/>
    <m/>
    <m/>
    <m/>
  </r>
  <r>
    <x v="44"/>
    <x v="4"/>
    <x v="1"/>
    <n v="0.8275114243668189"/>
    <m/>
    <m/>
    <m/>
    <n v="0.12463289280469902"/>
    <n v="0.10813302134297648"/>
    <m/>
    <m/>
    <m/>
    <m/>
    <m/>
  </r>
  <r>
    <x v="44"/>
    <x v="4"/>
    <x v="1"/>
    <n v="0.82230119946690372"/>
    <m/>
    <m/>
    <m/>
    <n v="0.12327355184498057"/>
    <n v="0.11623529411764658"/>
    <m/>
    <m/>
    <m/>
    <m/>
    <m/>
  </r>
  <r>
    <x v="44"/>
    <x v="4"/>
    <x v="1"/>
    <n v="0.83136810279667417"/>
    <m/>
    <m/>
    <m/>
    <n v="0.12402840418385941"/>
    <n v="0.10691722015227718"/>
    <m/>
    <m/>
    <m/>
    <m/>
    <m/>
  </r>
  <r>
    <x v="45"/>
    <x v="4"/>
    <x v="1"/>
    <n v="0.81747047944231044"/>
    <n v="0.10309939086437225"/>
    <n v="0.25475351147838737"/>
    <n v="5.4751448483271424E-2"/>
    <n v="9.2078071182548737E-2"/>
    <n v="9.5713328868050312E-2"/>
    <n v="25.769644030691079"/>
    <n v="0.75306122448979596"/>
    <n v="2.1682956053221637E-3"/>
    <n v="7.2276520177405471E-4"/>
    <n v="4.0836233900234088E-2"/>
  </r>
  <r>
    <x v="45"/>
    <x v="4"/>
    <x v="1"/>
    <n v="0.82005467031135404"/>
    <n v="0.11040677130222321"/>
    <n v="0.24777490342403985"/>
    <n v="9.9448665091853294E-2"/>
    <n v="9.9182932364956899E-2"/>
    <n v="0.10226715084895523"/>
    <n v="24.050977201137009"/>
    <n v="0.89203539823008848"/>
    <n v="2.8910608070962188E-3"/>
    <n v="0"/>
    <n v="4.1197616501121109E-2"/>
  </r>
  <r>
    <x v="45"/>
    <x v="4"/>
    <x v="1"/>
    <n v="0.82496254315679773"/>
    <n v="0.10022361576557158"/>
    <n v="0.25466251130113893"/>
    <n v="3.0855536218089501E-2"/>
    <n v="0.10995260663507078"/>
    <n v="0.10270130874863001"/>
    <n v="26.692045205001033"/>
    <n v="0.88099173553719012"/>
    <n v="2.5296782062091913E-3"/>
    <n v="3.6138260088702735E-4"/>
    <n v="4.9148033720635718E-2"/>
  </r>
  <r>
    <x v="45"/>
    <x v="4"/>
    <x v="1"/>
    <n v="0.82419876110961476"/>
    <m/>
    <m/>
    <m/>
    <n v="8.5278796064055307E-2"/>
    <n v="9.2978606692265542E-2"/>
    <m/>
    <m/>
    <m/>
    <m/>
    <m/>
  </r>
  <r>
    <x v="45"/>
    <x v="4"/>
    <x v="1"/>
    <n v="0.82343440276044344"/>
    <m/>
    <m/>
    <m/>
    <n v="0.1200923787528867"/>
    <n v="9.0756547749326108E-2"/>
    <m/>
    <m/>
    <m/>
    <m/>
    <m/>
  </r>
  <r>
    <x v="45"/>
    <x v="4"/>
    <x v="1"/>
    <n v="0.82710490769923461"/>
    <m/>
    <m/>
    <m/>
    <n v="9.3317132442284789E-2"/>
    <n v="8.6537097460632706E-2"/>
    <m/>
    <m/>
    <m/>
    <m/>
    <m/>
  </r>
  <r>
    <x v="45"/>
    <x v="4"/>
    <x v="1"/>
    <n v="0.81058020477815695"/>
    <m/>
    <m/>
    <m/>
    <n v="0.3593155893536123"/>
    <n v="9.7955266848748709E-2"/>
    <m/>
    <m/>
    <m/>
    <m/>
    <m/>
  </r>
  <r>
    <x v="45"/>
    <x v="4"/>
    <x v="1"/>
    <n v="0.83196566090140134"/>
    <m/>
    <m/>
    <m/>
    <n v="0.78637413394919176"/>
    <n v="9.8073437604887209E-2"/>
    <m/>
    <m/>
    <m/>
    <m/>
    <m/>
  </r>
  <r>
    <x v="45"/>
    <x v="4"/>
    <x v="1"/>
    <n v="0.76002824858757068"/>
    <m/>
    <m/>
    <m/>
    <n v="8.6623054364989516E-2"/>
    <n v="0.10040602849081229"/>
    <m/>
    <m/>
    <m/>
    <m/>
    <m/>
  </r>
  <r>
    <x v="46"/>
    <x v="4"/>
    <x v="1"/>
    <n v="0.82373940205265506"/>
    <n v="0.13857418298721313"/>
    <n v="0.20575130582120629"/>
    <n v="0.12876389835236809"/>
    <n v="9.7672186225101543E-2"/>
    <n v="0.11030927835051614"/>
    <n v="18.676979417081846"/>
    <n v="0.91785714285714282"/>
    <n v="3.9752086097573002E-3"/>
    <n v="0"/>
    <n v="3.7583790492250836E-2"/>
  </r>
  <r>
    <x v="46"/>
    <x v="4"/>
    <x v="1"/>
    <n v="0.82217280289926686"/>
    <n v="0.1411236971616745"/>
    <n v="0.23145267450319784"/>
    <n v="7.290276067845021E-2"/>
    <n v="9.8057354301572919E-2"/>
    <n v="0.11180679785331042"/>
    <n v="18.825182767267005"/>
    <n v="0.87520661157024793"/>
    <n v="3.9752086097573002E-3"/>
    <n v="0"/>
    <n v="5.0593564124183824E-2"/>
  </r>
  <r>
    <x v="46"/>
    <x v="4"/>
    <x v="1"/>
    <n v="0.83092567185860711"/>
    <n v="0.11950452625751495"/>
    <n v="0.20325915358203159"/>
    <n v="1.7472122511617751E-2"/>
    <n v="8.1152460984393993E-2"/>
    <n v="0.1221101136092798"/>
    <n v="21.866419079846374"/>
    <n v="0.83761467889908248"/>
    <n v="3.9752086097573002E-3"/>
    <n v="0"/>
    <n v="5.9989511747246538E-2"/>
  </r>
  <r>
    <x v="46"/>
    <x v="4"/>
    <x v="1"/>
    <n v="0.82342967866946548"/>
    <m/>
    <m/>
    <m/>
    <n v="4.9266247379455064E-2"/>
    <n v="0.14683086462280304"/>
    <m/>
    <m/>
    <m/>
    <m/>
    <m/>
  </r>
  <r>
    <x v="46"/>
    <x v="4"/>
    <x v="1"/>
    <n v="0.83598104793756967"/>
    <m/>
    <m/>
    <m/>
    <n v="4.9986114968064377E-2"/>
    <n v="0.1132895941409828"/>
    <m/>
    <m/>
    <m/>
    <m/>
    <m/>
  </r>
  <r>
    <x v="46"/>
    <x v="4"/>
    <x v="1"/>
    <n v="0.83536326299391017"/>
    <m/>
    <m/>
    <m/>
    <n v="5.9711007224819479E-2"/>
    <n v="0.13802181271154645"/>
    <m/>
    <m/>
    <m/>
    <m/>
    <m/>
  </r>
  <r>
    <x v="46"/>
    <x v="4"/>
    <x v="1"/>
    <n v="0.82665148063781324"/>
    <m/>
    <m/>
    <m/>
    <n v="9.4395280235987866E-2"/>
    <n v="0.11666367068128673"/>
    <m/>
    <m/>
    <m/>
    <m/>
    <m/>
  </r>
  <r>
    <x v="46"/>
    <x v="4"/>
    <x v="1"/>
    <n v="0.83049306975687343"/>
    <m/>
    <m/>
    <m/>
    <n v="5.4689564068692409E-2"/>
    <n v="0.12846540987801669"/>
    <m/>
    <m/>
    <m/>
    <m/>
    <m/>
  </r>
  <r>
    <x v="46"/>
    <x v="4"/>
    <x v="1"/>
    <n v="0.83002061248527681"/>
    <m/>
    <m/>
    <m/>
    <n v="6.3674812030075412E-2"/>
    <n v="0.11653466946823966"/>
    <m/>
    <m/>
    <m/>
    <m/>
    <m/>
  </r>
  <r>
    <x v="47"/>
    <x v="5"/>
    <x v="1"/>
    <n v="0.8274079376441581"/>
    <n v="0.13409467041492462"/>
    <n v="0.14135306379365231"/>
    <n v="0.12358671700638428"/>
    <n v="7.5624256837098613E-2"/>
    <n v="0.12591592749710695"/>
    <n v="20.477524188679535"/>
    <n v="0.94021739130434778"/>
    <n v="3.9752086097573002E-3"/>
    <n v="0"/>
    <n v="3.5776877487815703E-2"/>
  </r>
  <r>
    <x v="47"/>
    <x v="5"/>
    <x v="1"/>
    <n v="0.83545862918417624"/>
    <n v="8.9490346610546112E-2"/>
    <n v="0.20894733469027987"/>
    <n v="8.9682226608802339E-4"/>
    <n v="7.3829787234042432E-2"/>
    <n v="0.12310902451747557"/>
    <n v="30.814979796757875"/>
    <n v="0.85539568345323747"/>
    <n v="4.3365912106443274E-3"/>
    <n v="0"/>
    <n v="6.8301311567648154E-2"/>
  </r>
  <r>
    <x v="47"/>
    <x v="5"/>
    <x v="1"/>
    <n v="0.84010358860525347"/>
    <n v="0.14358027279376984"/>
    <n v="0.20292764838535107"/>
    <n v="1.4985853998361047E-2"/>
    <n v="8.7201125175809135E-2"/>
    <n v="0.12561243453286017"/>
    <n v="17.195929763544409"/>
    <n v="0.84218749999999998"/>
    <n v="3.9752086097573002E-3"/>
    <n v="0"/>
    <n v="6.902407676942221E-2"/>
  </r>
  <r>
    <x v="47"/>
    <x v="5"/>
    <x v="1"/>
    <n v="0.808457711442786"/>
    <m/>
    <m/>
    <m/>
    <n v="0.12358974358974384"/>
    <n v="0.16805807622504534"/>
    <m/>
    <m/>
    <m/>
    <m/>
    <m/>
  </r>
  <r>
    <x v="47"/>
    <x v="5"/>
    <x v="1"/>
    <n v="0.8240325527321043"/>
    <m/>
    <m/>
    <m/>
    <n v="0.10720150129017136"/>
    <n v="0.13828799885771506"/>
    <m/>
    <m/>
    <m/>
    <m/>
    <m/>
  </r>
  <r>
    <x v="47"/>
    <x v="5"/>
    <x v="1"/>
    <n v="0.77832274664308121"/>
    <m/>
    <m/>
    <m/>
    <n v="8.1253059226627733E-2"/>
    <n v="0.11945288753799289"/>
    <m/>
    <m/>
    <m/>
    <m/>
    <m/>
  </r>
  <r>
    <x v="47"/>
    <x v="5"/>
    <x v="1"/>
    <n v="0.8066371991861363"/>
    <m/>
    <m/>
    <m/>
    <n v="8.8413607275176886E-2"/>
    <n v="0.16860979335852674"/>
    <m/>
    <m/>
    <m/>
    <m/>
    <m/>
  </r>
  <r>
    <x v="47"/>
    <x v="5"/>
    <x v="1"/>
    <n v="0.82320042110804048"/>
    <m/>
    <m/>
    <m/>
    <n v="7.7047413793103314E-2"/>
    <n v="0.17571533382245003"/>
    <m/>
    <m/>
    <m/>
    <m/>
    <m/>
  </r>
  <r>
    <x v="47"/>
    <x v="5"/>
    <x v="1"/>
    <n v="0.78947839312874657"/>
    <m/>
    <m/>
    <m/>
    <n v="0.10887302396736342"/>
    <n v="0.14158730158730179"/>
    <m/>
    <m/>
    <m/>
    <m/>
    <m/>
  </r>
  <r>
    <x v="48"/>
    <x v="5"/>
    <x v="1"/>
    <n v="0.83374176749885121"/>
    <n v="0.1101432591676712"/>
    <n v="0.23510265651928766"/>
    <n v="6.7867827421188506E-2"/>
    <n v="0.1012844809433564"/>
    <n v="0.12401606425702863"/>
    <n v="21.66957930155478"/>
    <n v="0.61351351351351346"/>
    <n v="2.1682956053221637E-3"/>
    <n v="3.6138260088702735E-4"/>
    <n v="4.9148033720635718E-2"/>
  </r>
  <r>
    <x v="48"/>
    <x v="5"/>
    <x v="1"/>
    <n v="0.83016323633782829"/>
    <n v="0.10076835006475449"/>
    <n v="0.23916047072631097"/>
    <n v="9.0831766423281071E-2"/>
    <n v="0.12147667747567936"/>
    <n v="0.1265761058864503"/>
    <n v="26.190684899014776"/>
    <n v="0.78051948051948061"/>
    <n v="3.9752086097573002E-3"/>
    <n v="3.6138260088702763E-4"/>
    <n v="5.6737068339263286E-2"/>
  </r>
  <r>
    <x v="48"/>
    <x v="5"/>
    <x v="1"/>
    <n v="0.83844593738116358"/>
    <n v="9.3186348676681519E-2"/>
    <n v="0.22488388364812306"/>
    <n v="7.7649084721283887E-2"/>
    <n v="0.10926993275696406"/>
    <n v="0.12216545666397642"/>
    <n v="29.358508258403518"/>
    <n v="0.81486486486486476"/>
    <n v="3.2524434079832455E-3"/>
    <n v="0"/>
    <n v="4.6256972913539501E-2"/>
  </r>
  <r>
    <x v="48"/>
    <x v="5"/>
    <x v="1"/>
    <n v="0.81554373522458623"/>
    <m/>
    <m/>
    <m/>
    <n v="0.12556973564266183"/>
    <n v="0.12339851652056633"/>
    <m/>
    <m/>
    <m/>
    <m/>
    <m/>
  </r>
  <r>
    <x v="48"/>
    <x v="5"/>
    <x v="1"/>
    <n v="0.8314467742933136"/>
    <m/>
    <m/>
    <m/>
    <n v="0.14175438596491219"/>
    <n v="0.12669348879218426"/>
    <m/>
    <m/>
    <m/>
    <m/>
    <m/>
  </r>
  <r>
    <x v="48"/>
    <x v="5"/>
    <x v="1"/>
    <n v="0.83026742927809549"/>
    <m/>
    <m/>
    <m/>
    <n v="0.12917892484621518"/>
    <n v="0.11334909891543758"/>
    <m/>
    <m/>
    <m/>
    <m/>
    <m/>
  </r>
  <r>
    <x v="48"/>
    <x v="5"/>
    <x v="1"/>
    <n v="0.83320867614061322"/>
    <m/>
    <m/>
    <m/>
    <n v="0.13727703770602862"/>
    <n v="0.12061420956321123"/>
    <m/>
    <m/>
    <m/>
    <m/>
    <m/>
  </r>
  <r>
    <x v="48"/>
    <x v="5"/>
    <x v="1"/>
    <n v="0.83738998482549321"/>
    <m/>
    <m/>
    <m/>
    <n v="0.1064283809015738"/>
    <n v="0.10262177549729438"/>
    <m/>
    <m/>
    <m/>
    <m/>
    <m/>
  </r>
  <r>
    <x v="48"/>
    <x v="5"/>
    <x v="1"/>
    <n v="0.84071753986332565"/>
    <m/>
    <m/>
    <m/>
    <n v="0.13433221389821737"/>
    <n v="0.13836296882873772"/>
    <m/>
    <m/>
    <m/>
    <m/>
    <m/>
  </r>
  <r>
    <x v="49"/>
    <x v="5"/>
    <x v="1"/>
    <n v="0.81520966595593469"/>
    <n v="0.10498560965061186"/>
    <n v="0.18195841170080468"/>
    <n v="1.2355557862174958E-2"/>
    <n v="0.11980440097799516"/>
    <n v="0.17920245827222606"/>
    <n v="24.587815282596679"/>
    <n v="0.87333333333333341"/>
    <n v="2.5296782062091913E-3"/>
    <n v="0"/>
    <n v="1.8069130044351366E-2"/>
  </r>
  <r>
    <x v="49"/>
    <x v="5"/>
    <x v="1"/>
    <n v="0.81313413757290087"/>
    <n v="0.11643011122941971"/>
    <n v="0.18168356295936705"/>
    <n v="5.2672119373105258E-2"/>
    <n v="0.15674102812803103"/>
    <n v="0.16003657978966676"/>
    <n v="21.915032746239916"/>
    <n v="0.92"/>
    <n v="2.5296782062091913E-3"/>
    <n v="0"/>
    <n v="1.481668663636812E-2"/>
  </r>
  <r>
    <x v="49"/>
    <x v="5"/>
    <x v="1"/>
    <n v="0.81460197833254833"/>
    <n v="0.15961010754108429"/>
    <n v="0.22170744008340426"/>
    <n v="0.10272110537530481"/>
    <n v="0.17340314136125679"/>
    <n v="0.18487136034509319"/>
    <n v="17.431054238005583"/>
    <n v="0.88248175182481758"/>
    <n v="4.6979738115313545E-3"/>
    <n v="0"/>
    <n v="5.3484624931280034E-2"/>
  </r>
  <r>
    <x v="49"/>
    <x v="5"/>
    <x v="1"/>
    <n v="0.81875348244845969"/>
    <m/>
    <m/>
    <m/>
    <n v="0.17189360857483116"/>
    <n v="0.11304054054054111"/>
    <m/>
    <m/>
    <m/>
    <m/>
    <m/>
  </r>
  <r>
    <x v="49"/>
    <x v="5"/>
    <x v="1"/>
    <n v="0.8238464679461005"/>
    <m/>
    <m/>
    <m/>
    <n v="0.15182884748102177"/>
    <n v="0.12336671751674734"/>
    <m/>
    <m/>
    <m/>
    <m/>
    <m/>
  </r>
  <r>
    <x v="49"/>
    <x v="5"/>
    <x v="1"/>
    <n v="0.81890102330380943"/>
    <m/>
    <m/>
    <m/>
    <n v="0.13450292397660812"/>
    <n v="0.11539682539682575"/>
    <m/>
    <m/>
    <m/>
    <m/>
    <m/>
  </r>
  <r>
    <x v="49"/>
    <x v="5"/>
    <x v="1"/>
    <n v="0.80388039643877041"/>
    <m/>
    <m/>
    <m/>
    <n v="0.16310541310541293"/>
    <n v="0.10600558659217854"/>
    <m/>
    <m/>
    <m/>
    <m/>
    <m/>
  </r>
  <r>
    <x v="49"/>
    <x v="5"/>
    <x v="1"/>
    <n v="0.81334163617965272"/>
    <m/>
    <m/>
    <m/>
    <n v="0.14152094347295674"/>
    <n v="0.125362498964288"/>
    <m/>
    <m/>
    <m/>
    <m/>
    <m/>
  </r>
  <r>
    <x v="49"/>
    <x v="5"/>
    <x v="1"/>
    <n v="0.80757212411888679"/>
    <m/>
    <m/>
    <m/>
    <n v="0.13190184049079778"/>
    <n v="0.11857735795048013"/>
    <m/>
    <m/>
    <m/>
    <m/>
    <m/>
  </r>
  <r>
    <x v="50"/>
    <x v="5"/>
    <x v="1"/>
    <n v="0.82584930464263473"/>
    <n v="0.19691237807273865"/>
    <n v="0.12549404460193553"/>
    <n v="8.9514891892610027E-2"/>
    <n v="0.10384718859295128"/>
    <n v="0.11247026843357137"/>
    <n v="13.820001958444946"/>
    <n v="0.87536945812807887"/>
    <n v="5.4207390133054097E-3"/>
    <n v="0"/>
    <n v="8.6009059011112499E-2"/>
  </r>
  <r>
    <x v="50"/>
    <x v="5"/>
    <x v="1"/>
    <n v="0.83826472269868491"/>
    <n v="0.19890907406806946"/>
    <n v="0.17358186810259932"/>
    <n v="7.0404524872301602E-2"/>
    <n v="0.12686744130898708"/>
    <n v="0.13856723791878997"/>
    <n v="13.618634276860684"/>
    <n v="0.88755760368663583"/>
    <n v="5.4207390133054097E-3"/>
    <n v="0"/>
    <n v="8.275661560312926E-2"/>
  </r>
  <r>
    <x v="50"/>
    <x v="5"/>
    <x v="1"/>
    <n v="0.83452062926684478"/>
    <n v="0.16067427396774292"/>
    <n v="0.23011892549050814"/>
    <n v="6.0462229110149181E-2"/>
    <n v="0.11812467260345694"/>
    <n v="0.12530543677458728"/>
    <n v="16.208585110846407"/>
    <n v="0.91160220994475138"/>
    <n v="3.9752086097573002E-3"/>
    <n v="3.6138260088702763E-4"/>
    <n v="5.3484624931280034E-2"/>
  </r>
  <r>
    <x v="50"/>
    <x v="5"/>
    <x v="1"/>
    <n v="0.83611612515042111"/>
    <m/>
    <m/>
    <m/>
    <n v="0.12026726057906478"/>
    <n v="0.11504750681299254"/>
    <m/>
    <m/>
    <m/>
    <m/>
    <m/>
  </r>
  <r>
    <x v="50"/>
    <x v="5"/>
    <x v="1"/>
    <n v="0.82705611068408913"/>
    <m/>
    <m/>
    <m/>
    <n v="0.19213682807641053"/>
    <n v="0.14024695478057664"/>
    <m/>
    <m/>
    <m/>
    <m/>
    <m/>
  </r>
  <r>
    <x v="50"/>
    <x v="5"/>
    <x v="1"/>
    <n v="0.83641929222039713"/>
    <m/>
    <m/>
    <m/>
    <n v="9.6536624203821919E-2"/>
    <n v="0.10621258696003844"/>
    <m/>
    <m/>
    <m/>
    <m/>
    <m/>
  </r>
  <r>
    <x v="50"/>
    <x v="5"/>
    <x v="1"/>
    <n v="0.83591731266149871"/>
    <m/>
    <m/>
    <m/>
    <m/>
    <m/>
    <m/>
    <m/>
    <m/>
    <m/>
    <m/>
  </r>
  <r>
    <x v="50"/>
    <x v="5"/>
    <x v="1"/>
    <n v="0.83757519666820912"/>
    <m/>
    <m/>
    <m/>
    <n v="8.5237258347978906E-2"/>
    <n v="0.10489606126914625"/>
    <m/>
    <m/>
    <m/>
    <m/>
    <m/>
  </r>
  <r>
    <x v="50"/>
    <x v="5"/>
    <x v="1"/>
    <n v="0.84053375611045045"/>
    <m/>
    <m/>
    <m/>
    <n v="9.7795241213708861E-2"/>
    <n v="0.1135875960407012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BySeasonFull" cacheId="23" applyNumberFormats="0" applyBorderFormats="0" applyFontFormats="0" applyPatternFormats="0" applyAlignmentFormats="0" applyWidthHeightFormats="1" dataCaption="Values" grandTotalCaption="Population average" updatedVersion="6" minRefreshableVersion="3" useAutoFormatting="1" itemPrintTitles="1" createdVersion="6" indent="0" outline="1" outlineData="1" multipleFieldFilters="0" chartFormat="2">
  <location ref="A5:W24" firstHeaderRow="0" firstDataRow="1" firstDataCol="1" rowPageCount="1" colPageCount="1"/>
  <pivotFields count="16">
    <pivotField axis="axisRow"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h="1" x="0"/>
        <item x="1"/>
        <item x="2"/>
        <item x="3"/>
        <item x="4"/>
        <item x="5"/>
        <item t="default"/>
      </items>
    </pivotField>
    <pivotField axis="axisPage" multipleItemSelectionAllowed="1" showAll="0">
      <items count="3">
        <item x="0"/>
        <item h="1" x="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 defaultSubtota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showAll="0" defaultSubtotal="0">
      <items count="4">
        <item sd="0" x="0"/>
        <item sd="0" x="1"/>
        <item sd="0" x="2"/>
        <item sd="0" x="3"/>
      </items>
    </pivotField>
  </pivotFields>
  <rowFields count="2">
    <field x="1"/>
    <field x="0"/>
  </rowFields>
  <rowItems count="19">
    <i>
      <x v="1"/>
    </i>
    <i r="1">
      <x v="7"/>
    </i>
    <i r="1">
      <x v="8"/>
    </i>
    <i>
      <x v="2"/>
    </i>
    <i r="1">
      <x v="9"/>
    </i>
    <i r="1">
      <x v="10"/>
    </i>
    <i r="1">
      <x v="11"/>
    </i>
    <i>
      <x v="3"/>
    </i>
    <i r="1">
      <x v="1"/>
    </i>
    <i r="1">
      <x v="2"/>
    </i>
    <i r="1">
      <x v="12"/>
    </i>
    <i>
      <x v="4"/>
    </i>
    <i r="1">
      <x v="3"/>
    </i>
    <i r="1">
      <x v="4"/>
    </i>
    <i r="1">
      <x v="5"/>
    </i>
    <i>
      <x v="5"/>
    </i>
    <i r="1">
      <x v="6"/>
    </i>
    <i r="1">
      <x v="7"/>
    </i>
    <i t="grand">
      <x/>
    </i>
  </rowItems>
  <colFields count="1">
    <field x="-2"/>
  </colFields>
  <colItems count="2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</colItems>
  <pageFields count="1">
    <pageField fld="2" hier="-1"/>
  </pageFields>
  <dataFields count="22">
    <dataField name="Average of C:N" fld="9" subtotal="average" baseField="1" baseItem="7" numFmtId="166"/>
    <dataField name="StdDev of C:N" fld="9" subtotal="stdDev" baseField="1" baseItem="1" numFmtId="166"/>
    <dataField name="Average of Moisture Content (w/w%)" fld="3" subtotal="average" baseField="1" baseItem="7" numFmtId="165"/>
    <dataField name="StdDev of Moisture Content (w/w%)" fld="3" subtotal="stdDev" baseField="1" baseItem="1" numFmtId="165"/>
    <dataField name="Average of Crude Protein (%DM)" fld="4" subtotal="average" baseField="2" baseItem="0" numFmtId="165"/>
    <dataField name="StdDev of Crude Protein (%DM)" fld="4" subtotal="stdDev" baseField="1" baseItem="1" numFmtId="165"/>
    <dataField name="Average of Organic N Content (%Total N)" fld="10" subtotal="average" baseField="1" baseItem="1" numFmtId="165"/>
    <dataField name="StdDev of Organic N Content (%Total N)" fld="10" subtotal="stdDev" baseField="1" baseItem="1" numFmtId="165"/>
    <dataField name="Average of Lipids (%DM)" fld="7" subtotal="average" baseField="1" baseItem="7" numFmtId="165"/>
    <dataField name="StdDev of Lipids (%DM)" fld="7" subtotal="stdDev" baseField="1" baseItem="1" numFmtId="165"/>
    <dataField name="Average of Total Carbohydrates (%DM)" fld="5" subtotal="average" baseField="2" baseItem="0" numFmtId="165"/>
    <dataField name="StdDev of Total Carbohydrates (%DM)" fld="5" subtotal="stdDev" baseField="1" baseItem="1" numFmtId="165"/>
    <dataField name="Average of Crude Fibre (%DM)" fld="6" subtotal="average" baseField="2" baseItem="0" numFmtId="165"/>
    <dataField name="StdDevp of Crude Fibre (%DM)" fld="6" subtotal="stdDevp" baseField="1" baseItem="7" numFmtId="165"/>
    <dataField name="Average of Ash_x000a_(%DM)" fld="8" subtotal="average" baseField="2" baseItem="0" numFmtId="10"/>
    <dataField name="StdDevp of Ash (%DM)" fld="8" subtotal="stdDevp" baseField="1" baseItem="7" numFmtId="165"/>
    <dataField name="Average of NO2 Content (%Total N)" fld="11" subtotal="average" baseField="1" baseItem="1" numFmtId="10"/>
    <dataField name="StdDev of NO2 Content (%Total N)" fld="11" subtotal="stdDev" baseField="1" baseItem="1" numFmtId="10"/>
    <dataField name="Average of NO3 Content (%Total N)" fld="12" subtotal="average" baseField="1" baseItem="1" numFmtId="10"/>
    <dataField name="StdDev of NO3 Content (%Total N)" fld="12" subtotal="stdDev" baseField="1" baseItem="1" numFmtId="10"/>
    <dataField name="Average of NH4 Content (%Total N)" fld="13" subtotal="average" baseField="1" baseItem="1" numFmtId="10"/>
    <dataField name="StdDev of NH4 Content (%Total N)" fld="13" subtotal="stdDev" baseField="1" baseItem="1" numFmtId="10"/>
  </dataFields>
  <formats count="35">
    <format dxfId="112">
      <pivotArea dataOnly="0" labelOnly="1" outline="0" fieldPosition="0">
        <references count="1">
          <reference field="4294967294" count="4">
            <x v="4"/>
            <x v="10"/>
            <x v="12"/>
            <x v="14"/>
          </reference>
        </references>
      </pivotArea>
    </format>
    <format dxfId="111">
      <pivotArea outline="0" fieldPosition="0">
        <references count="1">
          <reference field="4294967294" count="1">
            <x v="4"/>
          </reference>
        </references>
      </pivotArea>
    </format>
    <format dxfId="110">
      <pivotArea outline="0" fieldPosition="0">
        <references count="1">
          <reference field="4294967294" count="1">
            <x v="10"/>
          </reference>
        </references>
      </pivotArea>
    </format>
    <format dxfId="109">
      <pivotArea outline="0" fieldPosition="0">
        <references count="1">
          <reference field="4294967294" count="1">
            <x v="12"/>
          </reference>
        </references>
      </pivotArea>
    </format>
    <format dxfId="108">
      <pivotArea outline="0" fieldPosition="0">
        <references count="1">
          <reference field="4294967294" count="1">
            <x v="14"/>
          </reference>
        </references>
      </pivotArea>
    </format>
    <format dxfId="107">
      <pivotArea dataOnly="0" labelOnly="1" outline="0" fieldPosition="0">
        <references count="1">
          <reference field="4294967294" count="4">
            <x v="4"/>
            <x v="10"/>
            <x v="12"/>
            <x v="14"/>
          </reference>
        </references>
      </pivotArea>
    </format>
    <format dxfId="106">
      <pivotArea dataOnly="0" labelOnly="1" grandRow="1" outline="0" fieldPosition="0"/>
    </format>
    <format dxfId="105">
      <pivotArea outline="0" fieldPosition="0">
        <references count="1">
          <reference field="4294967294" count="1">
            <x v="2"/>
          </reference>
        </references>
      </pivotArea>
    </format>
    <format dxfId="104">
      <pivotArea outline="0" fieldPosition="0">
        <references count="1">
          <reference field="4294967294" count="1">
            <x v="8"/>
          </reference>
        </references>
      </pivotArea>
    </format>
    <format dxfId="103">
      <pivotArea outline="0" fieldPosition="0">
        <references count="1">
          <reference field="4294967294" count="1">
            <x v="0"/>
          </reference>
        </references>
      </pivotArea>
    </format>
    <format dxfId="102">
      <pivotArea outline="0" fieldPosition="0">
        <references count="1">
          <reference field="4294967294" count="1">
            <x v="0"/>
          </reference>
        </references>
      </pivotArea>
    </format>
    <format dxfId="101">
      <pivotArea dataOnly="0" labelOnly="1" outline="0" fieldPosition="0">
        <references count="1">
          <reference field="4294967294" count="4">
            <x v="0"/>
            <x v="2"/>
            <x v="4"/>
            <x v="8"/>
          </reference>
        </references>
      </pivotArea>
    </format>
    <format dxfId="100">
      <pivotArea outline="0" fieldPosition="0">
        <references count="1">
          <reference field="4294967294" count="1">
            <x v="5"/>
          </reference>
        </references>
      </pivotArea>
    </format>
    <format dxfId="99">
      <pivotArea outline="0" fieldPosition="0">
        <references count="1">
          <reference field="4294967294" count="1">
            <x v="3"/>
          </reference>
        </references>
      </pivotArea>
    </format>
    <format dxfId="98">
      <pivotArea outline="0" fieldPosition="0">
        <references count="1">
          <reference field="4294967294" count="1">
            <x v="11"/>
          </reference>
        </references>
      </pivotArea>
    </format>
    <format dxfId="97">
      <pivotArea outline="0" fieldPosition="0">
        <references count="1">
          <reference field="4294967294" count="1">
            <x v="13"/>
          </reference>
        </references>
      </pivotArea>
    </format>
    <format dxfId="96">
      <pivotArea outline="0" fieldPosition="0">
        <references count="1">
          <reference field="4294967294" count="1">
            <x v="9"/>
          </reference>
        </references>
      </pivotArea>
    </format>
    <format dxfId="95">
      <pivotArea outline="0" fieldPosition="0">
        <references count="1">
          <reference field="4294967294" count="1">
            <x v="15"/>
          </reference>
        </references>
      </pivotArea>
    </format>
    <format dxfId="94">
      <pivotArea outline="0" fieldPosition="0">
        <references count="1">
          <reference field="4294967294" count="1">
            <x v="1"/>
          </reference>
        </references>
      </pivotArea>
    </format>
    <format dxfId="93">
      <pivotArea outline="0" fieldPosition="0">
        <references count="1">
          <reference field="4294967294" count="1">
            <x v="1"/>
          </reference>
        </references>
      </pivotArea>
    </format>
    <format dxfId="9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9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9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8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88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8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86">
      <pivotArea outline="0" fieldPosition="0">
        <references count="1">
          <reference field="4294967294" count="1">
            <x v="6"/>
          </reference>
        </references>
      </pivotArea>
    </format>
    <format dxfId="85">
      <pivotArea outline="0" fieldPosition="0">
        <references count="1">
          <reference field="4294967294" count="1">
            <x v="7"/>
          </reference>
        </references>
      </pivotArea>
    </format>
    <format dxfId="84">
      <pivotArea outline="0" fieldPosition="0">
        <references count="1">
          <reference field="4294967294" count="1">
            <x v="16"/>
          </reference>
        </references>
      </pivotArea>
    </format>
    <format dxfId="83">
      <pivotArea outline="0" fieldPosition="0">
        <references count="1">
          <reference field="4294967294" count="1">
            <x v="17"/>
          </reference>
        </references>
      </pivotArea>
    </format>
    <format dxfId="82">
      <pivotArea outline="0" fieldPosition="0">
        <references count="1">
          <reference field="4294967294" count="1">
            <x v="18"/>
          </reference>
        </references>
      </pivotArea>
    </format>
    <format dxfId="81">
      <pivotArea outline="0" fieldPosition="0">
        <references count="1">
          <reference field="4294967294" count="1">
            <x v="19"/>
          </reference>
        </references>
      </pivotArea>
    </format>
    <format dxfId="80">
      <pivotArea outline="0" fieldPosition="0">
        <references count="1">
          <reference field="4294967294" count="1">
            <x v="20"/>
          </reference>
        </references>
      </pivotArea>
    </format>
    <format dxfId="79">
      <pivotArea outline="0" fieldPosition="0">
        <references count="1">
          <reference field="4294967294" count="1">
            <x v="21"/>
          </reference>
        </references>
      </pivotArea>
    </format>
    <format dxfId="78">
      <pivotArea dataOnly="0" labelOnly="1" outline="0" fieldPosition="0">
        <references count="1">
          <reference field="4294967294" count="6">
            <x v="16"/>
            <x v="17"/>
            <x v="18"/>
            <x v="19"/>
            <x v="20"/>
            <x v="21"/>
          </reference>
        </references>
      </pivotArea>
    </format>
  </formats>
  <chartFormats count="4">
    <chartFormat chart="0" format="19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20" series="1">
      <pivotArea type="data" outline="0" fieldPosition="0">
        <references count="1">
          <reference field="4294967294" count="1" selected="0">
            <x v="10"/>
          </reference>
        </references>
      </pivotArea>
    </chartFormat>
    <chartFormat chart="0" format="21" series="1">
      <pivotArea type="data" outline="0" fieldPosition="0">
        <references count="1">
          <reference field="4294967294" count="1" selected="0">
            <x v="12"/>
          </reference>
        </references>
      </pivotArea>
    </chartFormat>
    <chartFormat chart="0" format="23" series="1">
      <pivotArea type="data" outline="0" fieldPosition="0">
        <references count="1">
          <reference field="4294967294" count="1" selected="0">
            <x v="1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PivotTable3" cacheId="22" applyNumberFormats="0" applyBorderFormats="0" applyFontFormats="0" applyPatternFormats="0" applyAlignmentFormats="0" applyWidthHeightFormats="1" dataCaption="Values" grandTotalCaption="Population average" updatedVersion="6" minRefreshableVersion="3" useAutoFormatting="1" itemPrintTitles="1" createdVersion="6" indent="0" outline="1" outlineData="1" multipleFieldFilters="0" chartFormat="5">
  <location ref="A57:C64" firstHeaderRow="0" firstDataRow="1" firstDataCol="1" rowPageCount="1" colPageCount="1"/>
  <pivotFields count="12">
    <pivotField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14">
        <item m="1" x="10"/>
        <item m="1" x="6"/>
        <item m="1" x="11"/>
        <item m="1" x="7"/>
        <item m="1" x="9"/>
        <item m="1" x="12"/>
        <item m="1" x="8"/>
        <item x="0"/>
        <item x="1"/>
        <item x="2"/>
        <item x="3"/>
        <item x="4"/>
        <item x="5"/>
        <item t="default"/>
      </items>
    </pivotField>
    <pivotField axis="axisPage" showAll="0">
      <items count="5">
        <item h="1" m="1" x="2"/>
        <item h="1" m="1" x="3"/>
        <item x="0"/>
        <item x="1"/>
        <item t="default"/>
      </items>
    </pivotField>
    <pivotField dataField="1" showAll="0">
      <items count="434">
        <item x="297"/>
        <item x="126"/>
        <item x="108"/>
        <item x="34"/>
        <item x="109"/>
        <item x="127"/>
        <item x="110"/>
        <item x="35"/>
        <item x="128"/>
        <item x="33"/>
        <item x="120"/>
        <item x="121"/>
        <item x="122"/>
        <item x="178"/>
        <item x="289"/>
        <item x="132"/>
        <item x="31"/>
        <item x="192"/>
        <item x="160"/>
        <item x="65"/>
        <item x="292"/>
        <item x="32"/>
        <item x="169"/>
        <item x="111"/>
        <item x="30"/>
        <item x="171"/>
        <item x="295"/>
        <item x="294"/>
        <item x="118"/>
        <item x="105"/>
        <item x="117"/>
        <item x="113"/>
        <item x="133"/>
        <item x="107"/>
        <item x="170"/>
        <item x="106"/>
        <item x="191"/>
        <item x="119"/>
        <item x="293"/>
        <item x="296"/>
        <item x="179"/>
        <item x="39"/>
        <item x="40"/>
        <item x="41"/>
        <item x="134"/>
        <item x="190"/>
        <item x="124"/>
        <item x="103"/>
        <item x="161"/>
        <item x="112"/>
        <item x="104"/>
        <item x="129"/>
        <item x="130"/>
        <item x="290"/>
        <item x="125"/>
        <item x="123"/>
        <item x="150"/>
        <item x="184"/>
        <item x="137"/>
        <item x="58"/>
        <item x="102"/>
        <item x="29"/>
        <item x="135"/>
        <item x="145"/>
        <item x="185"/>
        <item x="59"/>
        <item x="57"/>
        <item x="7"/>
        <item x="199"/>
        <item x="152"/>
        <item x="27"/>
        <item x="148"/>
        <item x="146"/>
        <item x="36"/>
        <item x="136"/>
        <item x="198"/>
        <item x="144"/>
        <item x="63"/>
        <item x="147"/>
        <item x="180"/>
        <item x="291"/>
        <item x="77"/>
        <item x="28"/>
        <item x="157"/>
        <item x="92"/>
        <item x="149"/>
        <item x="64"/>
        <item x="200"/>
        <item x="75"/>
        <item x="8"/>
        <item x="91"/>
        <item x="76"/>
        <item x="205"/>
        <item x="50"/>
        <item x="90"/>
        <item x="158"/>
        <item x="85"/>
        <item x="19"/>
        <item x="88"/>
        <item x="18"/>
        <item x="86"/>
        <item x="87"/>
        <item x="20"/>
        <item x="201"/>
        <item x="6"/>
        <item x="89"/>
        <item x="70"/>
        <item x="38"/>
        <item x="49"/>
        <item x="151"/>
        <item x="175"/>
        <item x="16"/>
        <item x="5"/>
        <item x="193"/>
        <item x="80"/>
        <item x="4"/>
        <item x="22"/>
        <item x="186"/>
        <item x="176"/>
        <item x="159"/>
        <item x="71"/>
        <item x="194"/>
        <item x="177"/>
        <item x="69"/>
        <item x="165"/>
        <item x="48"/>
        <item x="84"/>
        <item x="181"/>
        <item x="83"/>
        <item x="12"/>
        <item x="62"/>
        <item x="54"/>
        <item x="60"/>
        <item x="61"/>
        <item x="195"/>
        <item x="98"/>
        <item x="93"/>
        <item x="55"/>
        <item x="23"/>
        <item x="3"/>
        <item x="53"/>
        <item x="182"/>
        <item x="143"/>
        <item x="97"/>
        <item x="52"/>
        <item x="56"/>
        <item x="11"/>
        <item x="79"/>
        <item x="142"/>
        <item x="207"/>
        <item x="95"/>
        <item x="183"/>
        <item x="51"/>
        <item x="21"/>
        <item x="14"/>
        <item x="1"/>
        <item x="9"/>
        <item x="10"/>
        <item x="46"/>
        <item x="196"/>
        <item x="81"/>
        <item x="78"/>
        <item x="94"/>
        <item x="96"/>
        <item x="0"/>
        <item x="164"/>
        <item x="365"/>
        <item x="115"/>
        <item x="387"/>
        <item x="2"/>
        <item x="47"/>
        <item x="72"/>
        <item x="172"/>
        <item x="141"/>
        <item x="37"/>
        <item x="73"/>
        <item x="197"/>
        <item x="116"/>
        <item x="206"/>
        <item x="162"/>
        <item x="45"/>
        <item x="187"/>
        <item x="82"/>
        <item x="131"/>
        <item x="225"/>
        <item x="173"/>
        <item x="15"/>
        <item x="13"/>
        <item x="114"/>
        <item x="402"/>
        <item x="17"/>
        <item x="74"/>
        <item x="343"/>
        <item x="349"/>
        <item x="344"/>
        <item x="346"/>
        <item x="350"/>
        <item x="405"/>
        <item x="348"/>
        <item x="224"/>
        <item x="223"/>
        <item x="358"/>
        <item x="163"/>
        <item x="366"/>
        <item x="359"/>
        <item x="340"/>
        <item x="260"/>
        <item x="360"/>
        <item x="351"/>
        <item x="342"/>
        <item x="341"/>
        <item x="345"/>
        <item x="347"/>
        <item x="355"/>
        <item x="66"/>
        <item x="334"/>
        <item x="259"/>
        <item x="356"/>
        <item x="336"/>
        <item x="335"/>
        <item x="421"/>
        <item x="337"/>
        <item x="174"/>
        <item x="331"/>
        <item x="67"/>
        <item x="339"/>
        <item x="361"/>
        <item x="261"/>
        <item x="234"/>
        <item x="338"/>
        <item x="403"/>
        <item x="423"/>
        <item x="367"/>
        <item x="307"/>
        <item x="99"/>
        <item x="400"/>
        <item x="362"/>
        <item x="202"/>
        <item x="385"/>
        <item x="352"/>
        <item x="357"/>
        <item x="168"/>
        <item x="203"/>
        <item x="416"/>
        <item x="189"/>
        <item x="422"/>
        <item x="308"/>
        <item x="233"/>
        <item x="363"/>
        <item x="254"/>
        <item x="417"/>
        <item x="353"/>
        <item x="415"/>
        <item x="329"/>
        <item x="283"/>
        <item x="222"/>
        <item x="409"/>
        <item x="332"/>
        <item x="232"/>
        <item x="24"/>
        <item x="42"/>
        <item x="333"/>
        <item x="264"/>
        <item x="364"/>
        <item x="368"/>
        <item x="325"/>
        <item x="379"/>
        <item x="369"/>
        <item x="154"/>
        <item x="166"/>
        <item x="354"/>
        <item x="68"/>
        <item x="418"/>
        <item x="420"/>
        <item x="327"/>
        <item x="310"/>
        <item x="313"/>
        <item x="380"/>
        <item x="326"/>
        <item x="220"/>
        <item x="255"/>
        <item x="101"/>
        <item x="208"/>
        <item x="253"/>
        <item x="268"/>
        <item x="298"/>
        <item x="389"/>
        <item x="309"/>
        <item x="311"/>
        <item x="377"/>
        <item x="277"/>
        <item x="262"/>
        <item x="404"/>
        <item x="328"/>
        <item x="391"/>
        <item x="383"/>
        <item x="388"/>
        <item x="267"/>
        <item x="419"/>
        <item x="401"/>
        <item x="330"/>
        <item x="382"/>
        <item x="167"/>
        <item x="212"/>
        <item x="381"/>
        <item x="221"/>
        <item x="424"/>
        <item x="211"/>
        <item x="25"/>
        <item x="394"/>
        <item x="428"/>
        <item x="384"/>
        <item x="301"/>
        <item x="397"/>
        <item x="376"/>
        <item x="312"/>
        <item x="263"/>
        <item x="300"/>
        <item x="266"/>
        <item x="280"/>
        <item x="286"/>
        <item x="287"/>
        <item x="213"/>
        <item x="285"/>
        <item x="396"/>
        <item x="407"/>
        <item x="411"/>
        <item x="302"/>
        <item x="275"/>
        <item x="314"/>
        <item x="395"/>
        <item x="315"/>
        <item x="288"/>
        <item x="390"/>
        <item x="378"/>
        <item x="410"/>
        <item x="210"/>
        <item x="386"/>
        <item x="44"/>
        <item x="237"/>
        <item x="235"/>
        <item x="100"/>
        <item x="412"/>
        <item x="406"/>
        <item x="209"/>
        <item x="426"/>
        <item x="273"/>
        <item x="270"/>
        <item x="26"/>
        <item x="393"/>
        <item x="398"/>
        <item x="430"/>
        <item x="392"/>
        <item x="427"/>
        <item x="370"/>
        <item x="279"/>
        <item x="188"/>
        <item x="271"/>
        <item x="429"/>
        <item x="284"/>
        <item x="278"/>
        <item x="304"/>
        <item x="299"/>
        <item x="413"/>
        <item x="431"/>
        <item x="265"/>
        <item x="425"/>
        <item x="231"/>
        <item x="408"/>
        <item x="276"/>
        <item x="305"/>
        <item x="306"/>
        <item x="399"/>
        <item x="272"/>
        <item x="258"/>
        <item x="432"/>
        <item x="414"/>
        <item x="281"/>
        <item x="373"/>
        <item x="217"/>
        <item x="371"/>
        <item x="43"/>
        <item x="274"/>
        <item x="256"/>
        <item x="155"/>
        <item x="320"/>
        <item x="257"/>
        <item x="372"/>
        <item x="375"/>
        <item x="303"/>
        <item x="374"/>
        <item x="316"/>
        <item x="229"/>
        <item x="204"/>
        <item x="269"/>
        <item x="319"/>
        <item x="230"/>
        <item x="236"/>
        <item x="239"/>
        <item x="138"/>
        <item x="240"/>
        <item x="156"/>
        <item x="219"/>
        <item x="214"/>
        <item x="317"/>
        <item x="321"/>
        <item x="215"/>
        <item x="238"/>
        <item x="282"/>
        <item x="139"/>
        <item x="218"/>
        <item x="140"/>
        <item x="324"/>
        <item x="323"/>
        <item x="322"/>
        <item x="318"/>
        <item x="216"/>
        <item x="243"/>
        <item x="244"/>
        <item x="250"/>
        <item x="246"/>
        <item x="245"/>
        <item x="227"/>
        <item x="251"/>
        <item x="226"/>
        <item x="228"/>
        <item x="241"/>
        <item x="252"/>
        <item x="247"/>
        <item x="242"/>
        <item x="248"/>
        <item x="249"/>
        <item x="153"/>
        <item t="default"/>
      </items>
    </pivotField>
    <pivotField showAll="0"/>
    <pivotField showAll="0"/>
    <pivotField showAll="0"/>
    <pivotField showAll="0" defaultSubtotal="0">
      <items count="382">
        <item x="18"/>
        <item x="46"/>
        <item x="200"/>
        <item x="293"/>
        <item x="294"/>
        <item x="191"/>
        <item x="26"/>
        <item x="19"/>
        <item x="20"/>
        <item x="21"/>
        <item x="245"/>
        <item x="232"/>
        <item x="192"/>
        <item x="22"/>
        <item x="246"/>
        <item x="280"/>
        <item x="274"/>
        <item x="283"/>
        <item x="56"/>
        <item x="25"/>
        <item x="203"/>
        <item x="290"/>
        <item x="58"/>
        <item x="24"/>
        <item x="51"/>
        <item x="281"/>
        <item x="202"/>
        <item x="291"/>
        <item x="292"/>
        <item x="289"/>
        <item x="287"/>
        <item x="23"/>
        <item x="282"/>
        <item x="284"/>
        <item x="286"/>
        <item x="130"/>
        <item x="55"/>
        <item x="288"/>
        <item x="285"/>
        <item x="295"/>
        <item x="201"/>
        <item x="227"/>
        <item x="299"/>
        <item x="214"/>
        <item x="298"/>
        <item x="341"/>
        <item x="297"/>
        <item x="342"/>
        <item x="296"/>
        <item x="213"/>
        <item x="345"/>
        <item x="169"/>
        <item x="66"/>
        <item x="168"/>
        <item x="76"/>
        <item x="171"/>
        <item x="62"/>
        <item x="343"/>
        <item x="170"/>
        <item x="77"/>
        <item x="322"/>
        <item x="40"/>
        <item x="75"/>
        <item x="131"/>
        <item x="183"/>
        <item x="65"/>
        <item x="39"/>
        <item x="249"/>
        <item x="37"/>
        <item x="81"/>
        <item x="231"/>
        <item x="346"/>
        <item x="321"/>
        <item x="173"/>
        <item x="82"/>
        <item x="279"/>
        <item x="79"/>
        <item x="276"/>
        <item x="172"/>
        <item x="83"/>
        <item x="278"/>
        <item x="63"/>
        <item x="45"/>
        <item x="59"/>
        <item x="230"/>
        <item x="205"/>
        <item x="64"/>
        <item x="193"/>
        <item x="175"/>
        <item x="80"/>
        <item x="323"/>
        <item x="134"/>
        <item x="348"/>
        <item x="237"/>
        <item x="38"/>
        <item x="275"/>
        <item x="347"/>
        <item x="128"/>
        <item x="135"/>
        <item x="136"/>
        <item x="354"/>
        <item x="44"/>
        <item x="260"/>
        <item x="208"/>
        <item x="301"/>
        <item x="210"/>
        <item x="61"/>
        <item x="265"/>
        <item x="319"/>
        <item x="60"/>
        <item x="340"/>
        <item x="352"/>
        <item x="174"/>
        <item x="204"/>
        <item x="277"/>
        <item x="129"/>
        <item x="240"/>
        <item x="107"/>
        <item x="125"/>
        <item x="197"/>
        <item x="139"/>
        <item x="108"/>
        <item x="241"/>
        <item x="380"/>
        <item x="332"/>
        <item x="300"/>
        <item x="235"/>
        <item x="137"/>
        <item x="50"/>
        <item x="255"/>
        <item x="337"/>
        <item x="349"/>
        <item x="178"/>
        <item x="211"/>
        <item x="215"/>
        <item x="353"/>
        <item x="132"/>
        <item x="212"/>
        <item x="236"/>
        <item x="127"/>
        <item x="207"/>
        <item x="238"/>
        <item x="218"/>
        <item x="251"/>
        <item x="329"/>
        <item x="334"/>
        <item x="320"/>
        <item x="250"/>
        <item x="36"/>
        <item x="344"/>
        <item x="316"/>
        <item x="48"/>
        <item x="142"/>
        <item x="325"/>
        <item x="379"/>
        <item x="209"/>
        <item x="186"/>
        <item x="338"/>
        <item x="222"/>
        <item x="381"/>
        <item x="221"/>
        <item x="339"/>
        <item x="253"/>
        <item x="124"/>
        <item x="148"/>
        <item x="147"/>
        <item x="330"/>
        <item x="99"/>
        <item x="312"/>
        <item x="217"/>
        <item x="263"/>
        <item x="133"/>
        <item x="182"/>
        <item x="43"/>
        <item x="264"/>
        <item x="199"/>
        <item x="256"/>
        <item x="185"/>
        <item x="356"/>
        <item x="318"/>
        <item x="239"/>
        <item x="47"/>
        <item x="101"/>
        <item x="261"/>
        <item x="67"/>
        <item x="102"/>
        <item x="374"/>
        <item x="257"/>
        <item x="259"/>
        <item x="305"/>
        <item x="97"/>
        <item x="167"/>
        <item x="248"/>
        <item x="198"/>
        <item x="324"/>
        <item x="223"/>
        <item x="363"/>
        <item x="49"/>
        <item x="34"/>
        <item x="351"/>
        <item x="244"/>
        <item x="308"/>
        <item x="42"/>
        <item x="234"/>
        <item x="216"/>
        <item x="268"/>
        <item x="355"/>
        <item x="233"/>
        <item x="358"/>
        <item x="126"/>
        <item x="165"/>
        <item x="331"/>
        <item x="89"/>
        <item x="104"/>
        <item x="95"/>
        <item x="303"/>
        <item x="206"/>
        <item x="27"/>
        <item x="84"/>
        <item x="96"/>
        <item x="70"/>
        <item x="140"/>
        <item x="187"/>
        <item x="35"/>
        <item x="85"/>
        <item x="317"/>
        <item x="184"/>
        <item x="72"/>
        <item x="73"/>
        <item x="266"/>
        <item x="302"/>
        <item x="267"/>
        <item x="86"/>
        <item x="196"/>
        <item x="155"/>
        <item x="90"/>
        <item x="98"/>
        <item x="78"/>
        <item x="32"/>
        <item x="164"/>
        <item x="376"/>
        <item x="313"/>
        <item x="311"/>
        <item x="145"/>
        <item x="152"/>
        <item x="269"/>
        <item x="365"/>
        <item x="333"/>
        <item x="258"/>
        <item x="377"/>
        <item x="122"/>
        <item x="117"/>
        <item x="357"/>
        <item x="314"/>
        <item x="273"/>
        <item x="307"/>
        <item x="74"/>
        <item x="272"/>
        <item x="327"/>
        <item x="123"/>
        <item x="350"/>
        <item x="328"/>
        <item x="326"/>
        <item x="359"/>
        <item x="4"/>
        <item x="92"/>
        <item x="306"/>
        <item x="375"/>
        <item x="88"/>
        <item x="270"/>
        <item x="243"/>
        <item x="195"/>
        <item x="304"/>
        <item x="149"/>
        <item x="151"/>
        <item x="1"/>
        <item x="194"/>
        <item x="68"/>
        <item x="118"/>
        <item x="157"/>
        <item x="361"/>
        <item x="116"/>
        <item x="71"/>
        <item x="271"/>
        <item x="146"/>
        <item x="141"/>
        <item x="156"/>
        <item x="143"/>
        <item x="315"/>
        <item x="373"/>
        <item x="93"/>
        <item x="150"/>
        <item x="105"/>
        <item x="69"/>
        <item x="94"/>
        <item x="364"/>
        <item x="370"/>
        <item x="252"/>
        <item x="120"/>
        <item x="57"/>
        <item x="229"/>
        <item x="362"/>
        <item x="310"/>
        <item x="159"/>
        <item x="31"/>
        <item x="103"/>
        <item x="309"/>
        <item x="226"/>
        <item x="262"/>
        <item x="188"/>
        <item x="53"/>
        <item x="176"/>
        <item x="190"/>
        <item x="372"/>
        <item x="360"/>
        <item x="100"/>
        <item x="91"/>
        <item x="111"/>
        <item x="11"/>
        <item x="247"/>
        <item x="119"/>
        <item x="225"/>
        <item x="114"/>
        <item x="121"/>
        <item x="115"/>
        <item x="110"/>
        <item x="12"/>
        <item x="224"/>
        <item x="33"/>
        <item x="369"/>
        <item x="160"/>
        <item x="87"/>
        <item x="30"/>
        <item x="181"/>
        <item x="228"/>
        <item x="366"/>
        <item x="371"/>
        <item x="177"/>
        <item x="17"/>
        <item x="162"/>
        <item x="180"/>
        <item x="54"/>
        <item x="14"/>
        <item x="368"/>
        <item x="13"/>
        <item x="367"/>
        <item x="189"/>
        <item x="28"/>
        <item x="154"/>
        <item x="153"/>
        <item x="112"/>
        <item x="378"/>
        <item x="29"/>
        <item x="138"/>
        <item x="179"/>
        <item x="16"/>
        <item x="163"/>
        <item x="7"/>
        <item x="5"/>
        <item x="144"/>
        <item x="113"/>
        <item x="3"/>
        <item x="6"/>
        <item x="10"/>
        <item x="52"/>
        <item x="109"/>
        <item x="41"/>
        <item x="9"/>
        <item x="15"/>
        <item x="219"/>
        <item x="158"/>
        <item x="161"/>
        <item x="254"/>
        <item x="335"/>
        <item x="106"/>
        <item x="2"/>
        <item x="220"/>
        <item x="8"/>
        <item x="166"/>
        <item x="242"/>
        <item x="336"/>
        <item x="0"/>
      </items>
    </pivotField>
    <pivotField showAll="0"/>
    <pivotField dataField="1"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showAll="0" defaultSubtotal="0">
      <items count="4">
        <item sd="0" x="0"/>
        <item sd="0" x="1"/>
        <item sd="0" x="2"/>
        <item sd="0" x="3"/>
      </items>
    </pivotField>
  </pivotFields>
  <rowFields count="1">
    <field x="1"/>
  </rowFields>
  <rowItems count="7"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Average of Moisture Content (w/w%)" fld="3" subtotal="average" baseField="1" baseItem="7" numFmtId="165"/>
    <dataField name="Average of C:N" fld="9" subtotal="average" baseField="1" baseItem="11" numFmtId="166"/>
  </dataFields>
  <formats count="5">
    <format dxfId="117">
      <pivotArea dataOnly="0" labelOnly="1" grandRow="1" outline="0" fieldPosition="0"/>
    </format>
    <format dxfId="116">
      <pivotArea outline="0" collapsedLevelsAreSubtotals="1" fieldPosition="0"/>
    </format>
    <format dxfId="115">
      <pivotArea outline="0" collapsedLevelsAreSubtotals="1" fieldPosition="0"/>
    </format>
    <format dxfId="114">
      <pivotArea outline="0" fieldPosition="0">
        <references count="1">
          <reference field="4294967294" count="1">
            <x v="0"/>
          </reference>
        </references>
      </pivotArea>
    </format>
    <format dxfId="113">
      <pivotArea outline="0" fieldPosition="0">
        <references count="1">
          <reference field="4294967294" count="1">
            <x v="1"/>
          </reference>
        </references>
      </pivotArea>
    </format>
  </formats>
  <chartFormats count="2">
    <chartFormat chart="4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PivotTable1" cacheId="23" applyNumberFormats="0" applyBorderFormats="0" applyFontFormats="0" applyPatternFormats="0" applyAlignmentFormats="0" applyWidthHeightFormats="1" dataCaption="Values" grandTotalCaption="Population average" updatedVersion="6" minRefreshableVersion="3" useAutoFormatting="1" itemPrintTitles="1" createdVersion="6" indent="0" outline="1" outlineData="1" multipleFieldFilters="0" chartFormat="6">
  <location ref="A31:F52" firstHeaderRow="0" firstDataRow="1" firstDataCol="1" rowPageCount="1" colPageCount="1"/>
  <pivotFields count="16">
    <pivotField axis="axisRow"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Page" showAll="0">
      <items count="3">
        <item x="0"/>
        <item x="1"/>
        <item t="default"/>
      </items>
    </pivotField>
    <pivotField showAll="0"/>
    <pivotField dataField="1" showAll="0"/>
    <pivotField dataField="1" showAll="0"/>
    <pivotField dataField="1" showAll="0"/>
    <pivotField dataField="1" showAll="0" defaultSubtotal="0"/>
    <pivotField dataField="1"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showAll="0" defaultSubtotal="0">
      <items count="4">
        <item sd="0" x="0"/>
        <item sd="0" x="1"/>
        <item sd="0" x="2"/>
        <item sd="0" x="3"/>
      </items>
    </pivotField>
  </pivotFields>
  <rowFields count="2">
    <field x="1"/>
    <field x="0"/>
  </rowFields>
  <rowItems count="21">
    <i>
      <x/>
    </i>
    <i r="1">
      <x v="5"/>
    </i>
    <i>
      <x v="1"/>
    </i>
    <i r="1">
      <x v="7"/>
    </i>
    <i r="1">
      <x v="8"/>
    </i>
    <i>
      <x v="2"/>
    </i>
    <i r="1">
      <x v="9"/>
    </i>
    <i r="1">
      <x v="10"/>
    </i>
    <i r="1">
      <x v="11"/>
    </i>
    <i>
      <x v="3"/>
    </i>
    <i r="1">
      <x v="1"/>
    </i>
    <i r="1">
      <x v="2"/>
    </i>
    <i r="1">
      <x v="12"/>
    </i>
    <i>
      <x v="4"/>
    </i>
    <i r="1">
      <x v="3"/>
    </i>
    <i r="1">
      <x v="4"/>
    </i>
    <i r="1">
      <x v="5"/>
    </i>
    <i>
      <x v="5"/>
    </i>
    <i r="1">
      <x v="6"/>
    </i>
    <i r="1"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item="0" hier="-1"/>
  </pageFields>
  <dataFields count="5">
    <dataField name="Average of Crude Protein (%DM)" fld="4" subtotal="average" baseField="2" baseItem="0" numFmtId="165"/>
    <dataField name="Average of Lipids (%DM)" fld="7" subtotal="average" baseField="2" baseItem="2" numFmtId="165"/>
    <dataField name="Average of Total Carbohydrates (%DM)" fld="5" subtotal="average" baseField="2" baseItem="0" numFmtId="165"/>
    <dataField name="Average of Crude Fibre (%DM)" fld="6" subtotal="average" baseField="2" baseItem="0" numFmtId="165"/>
    <dataField name="Average of Ash_x000a_(%DM)" fld="8" subtotal="average" baseField="2" baseItem="0" numFmtId="10"/>
  </dataFields>
  <formats count="13">
    <format dxfId="130">
      <pivotArea dataOnly="0" labelOnly="1" outline="0" fieldPosition="0">
        <references count="1">
          <reference field="4294967294" count="4">
            <x v="0"/>
            <x v="2"/>
            <x v="3"/>
            <x v="4"/>
          </reference>
        </references>
      </pivotArea>
    </format>
    <format dxfId="129">
      <pivotArea outline="0" fieldPosition="0">
        <references count="1">
          <reference field="4294967294" count="1">
            <x v="0"/>
          </reference>
        </references>
      </pivotArea>
    </format>
    <format dxfId="128">
      <pivotArea outline="0" fieldPosition="0">
        <references count="1">
          <reference field="4294967294" count="1">
            <x v="2"/>
          </reference>
        </references>
      </pivotArea>
    </format>
    <format dxfId="127">
      <pivotArea outline="0" fieldPosition="0">
        <references count="1">
          <reference field="4294967294" count="1">
            <x v="3"/>
          </reference>
        </references>
      </pivotArea>
    </format>
    <format dxfId="126">
      <pivotArea outline="0" fieldPosition="0">
        <references count="1">
          <reference field="4294967294" count="1">
            <x v="4"/>
          </reference>
        </references>
      </pivotArea>
    </format>
    <format dxfId="125">
      <pivotArea dataOnly="0" labelOnly="1" outline="0" fieldPosition="0">
        <references count="1">
          <reference field="4294967294" count="4">
            <x v="0"/>
            <x v="2"/>
            <x v="3"/>
            <x v="4"/>
          </reference>
        </references>
      </pivotArea>
    </format>
    <format dxfId="124">
      <pivotArea dataOnly="0" labelOnly="1" grandRow="1" outline="0" fieldPosition="0"/>
    </format>
    <format dxfId="123">
      <pivotArea outline="0" fieldPosition="0">
        <references count="1">
          <reference field="4294967294" count="1">
            <x v="1"/>
          </reference>
        </references>
      </pivotArea>
    </format>
    <format dxfId="12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1">
      <pivotArea outline="0" collapsedLevelsAreSubtotals="1" fieldPosition="0"/>
    </format>
    <format dxfId="12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19">
      <pivotArea outline="0" collapsedLevelsAreSubtotals="1" fieldPosition="0"/>
    </format>
    <format dxfId="118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chartFormats count="5">
    <chartFormat chart="5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6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5" format="28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5" format="29" series="1">
      <pivotArea type="data" outline="0" fieldPosition="0">
        <references count="1">
          <reference field="429496729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2000000}" name="PivotTable5" cacheId="23" applyNumberFormats="0" applyBorderFormats="0" applyFontFormats="0" applyPatternFormats="0" applyAlignmentFormats="0" applyWidthHeightFormats="1" dataCaption="Values" grandTotalCaption="Population average" updatedVersion="6" minRefreshableVersion="3" useAutoFormatting="1" itemPrintTitles="1" createdVersion="6" indent="0" outline="1" outlineData="1" multipleFieldFilters="0" chartFormat="2">
  <location ref="A33:F56" firstHeaderRow="0" firstDataRow="1" firstDataCol="1" rowPageCount="1" colPageCount="1"/>
  <pivotFields count="16">
    <pivotField axis="axisRow"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dataField="1" showAll="0"/>
    <pivotField dataField="1" showAll="0"/>
    <pivotField dataField="1" showAll="0"/>
    <pivotField dataField="1" showAll="0" defaultSubtotal="0"/>
    <pivotField dataField="1" showAll="0"/>
    <pivotField showAll="0"/>
    <pivotField showAll="0"/>
    <pivotField showAll="0"/>
    <pivotField showAll="0"/>
    <pivotField showAll="0"/>
    <pivotField axis="axisRow" showAll="0" defaultSubtotal="0">
      <items count="6">
        <item sd="0" x="0"/>
        <item x="1"/>
        <item x="2"/>
        <item x="3"/>
        <item x="4"/>
        <item sd="0" x="5"/>
      </items>
    </pivotField>
    <pivotField axis="axisRow" showAll="0" defaultSubtotal="0">
      <items count="4">
        <item sd="0" x="0"/>
        <item x="1"/>
        <item x="2"/>
        <item sd="0" x="3"/>
      </items>
    </pivotField>
  </pivotFields>
  <rowFields count="3">
    <field x="15"/>
    <field x="14"/>
    <field x="0"/>
  </rowFields>
  <rowItems count="23">
    <i>
      <x v="1"/>
    </i>
    <i r="1">
      <x v="2"/>
    </i>
    <i r="2">
      <x v="5"/>
    </i>
    <i r="1">
      <x v="3"/>
    </i>
    <i r="2">
      <x v="7"/>
    </i>
    <i r="2">
      <x v="8"/>
    </i>
    <i r="2">
      <x v="9"/>
    </i>
    <i r="1">
      <x v="4"/>
    </i>
    <i r="2">
      <x v="10"/>
    </i>
    <i r="2">
      <x v="11"/>
    </i>
    <i r="2">
      <x v="12"/>
    </i>
    <i>
      <x v="2"/>
    </i>
    <i r="1">
      <x v="1"/>
    </i>
    <i r="2">
      <x v="1"/>
    </i>
    <i r="2">
      <x v="2"/>
    </i>
    <i r="2">
      <x v="3"/>
    </i>
    <i r="1">
      <x v="2"/>
    </i>
    <i r="2">
      <x v="4"/>
    </i>
    <i r="2">
      <x v="5"/>
    </i>
    <i r="2">
      <x v="6"/>
    </i>
    <i r="1">
      <x v="3"/>
    </i>
    <i r="2"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hier="-1"/>
  </pageFields>
  <dataFields count="5">
    <dataField name="Average of Crude Protein (%DM)" fld="4" subtotal="average" baseField="2" baseItem="0" numFmtId="165"/>
    <dataField name="Average of Lipids (%DM)" fld="7" subtotal="average" baseField="2" baseItem="2" numFmtId="165"/>
    <dataField name="Average of Total Carbohydrates (%DM)" fld="5" subtotal="average" baseField="2" baseItem="0" numFmtId="165"/>
    <dataField name="Average of Crude Fibre (%DM)" fld="6" subtotal="average" baseField="2" baseItem="0" numFmtId="165"/>
    <dataField name="Average of Ash_x000a_(%DM)" fld="8" subtotal="average" baseField="2" baseItem="0" numFmtId="10"/>
  </dataFields>
  <formats count="9">
    <format dxfId="13">
      <pivotArea dataOnly="0" labelOnly="1" outline="0" fieldPosition="0">
        <references count="1">
          <reference field="4294967294" count="4">
            <x v="0"/>
            <x v="2"/>
            <x v="3"/>
            <x v="4"/>
          </reference>
        </references>
      </pivotArea>
    </format>
    <format dxfId="12">
      <pivotArea outline="0" fieldPosition="0">
        <references count="1">
          <reference field="4294967294" count="1">
            <x v="0"/>
          </reference>
        </references>
      </pivotArea>
    </format>
    <format dxfId="11">
      <pivotArea outline="0" fieldPosition="0">
        <references count="1">
          <reference field="4294967294" count="1">
            <x v="2"/>
          </reference>
        </references>
      </pivotArea>
    </format>
    <format dxfId="10">
      <pivotArea outline="0" fieldPosition="0">
        <references count="1">
          <reference field="4294967294" count="1">
            <x v="3"/>
          </reference>
        </references>
      </pivotArea>
    </format>
    <format dxfId="9">
      <pivotArea outline="0" fieldPosition="0">
        <references count="1">
          <reference field="4294967294" count="1">
            <x v="4"/>
          </reference>
        </references>
      </pivotArea>
    </format>
    <format dxfId="8">
      <pivotArea dataOnly="0" labelOnly="1" outline="0" fieldPosition="0">
        <references count="1">
          <reference field="4294967294" count="4">
            <x v="0"/>
            <x v="2"/>
            <x v="3"/>
            <x v="4"/>
          </reference>
        </references>
      </pivotArea>
    </format>
    <format dxfId="7">
      <pivotArea dataOnly="0" labelOnly="1" grandRow="1" outline="0" fieldPosition="0"/>
    </format>
    <format dxfId="6">
      <pivotArea outline="0" fieldPosition="0">
        <references count="1">
          <reference field="4294967294" count="1">
            <x v="1"/>
          </reference>
        </references>
      </pivotArea>
    </format>
    <format dxfId="5">
      <pivotArea dataOnly="0" labelOnly="1" outline="0" fieldPosition="0">
        <references count="1">
          <reference field="4294967294" count="1">
            <x v="1"/>
          </reference>
        </references>
      </pivotArea>
    </format>
  </formats>
  <chartFormats count="5">
    <chartFormat chart="1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1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1" format="1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1" format="14" series="1">
      <pivotArea type="data" outline="0" fieldPosition="0">
        <references count="1">
          <reference field="429496729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PivotTable2" cacheId="23" applyNumberFormats="0" applyBorderFormats="0" applyFontFormats="0" applyPatternFormats="0" applyAlignmentFormats="0" applyWidthHeightFormats="1" dataCaption="Values" grandTotalCaption="Population average" updatedVersion="6" minRefreshableVersion="3" useAutoFormatting="1" itemPrintTitles="1" createdVersion="6" indent="0" outline="1" outlineData="1" multipleFieldFilters="0">
  <location ref="A5:W28" firstHeaderRow="0" firstDataRow="1" firstDataCol="1" rowPageCount="1" colPageCount="1"/>
  <pivotFields count="16">
    <pivotField axis="axisRow"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 defaultSubtota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 defaultSubtotal="0">
      <items count="6">
        <item x="0"/>
        <item x="1"/>
        <item x="2"/>
        <item x="3"/>
        <item x="4"/>
        <item x="5"/>
      </items>
    </pivotField>
    <pivotField axis="axisRow" showAll="0" defaultSubtotal="0">
      <items count="4">
        <item sd="0" x="0"/>
        <item x="1"/>
        <item x="2"/>
        <item sd="0" x="3"/>
      </items>
    </pivotField>
  </pivotFields>
  <rowFields count="3">
    <field x="15"/>
    <field x="14"/>
    <field x="0"/>
  </rowFields>
  <rowItems count="23">
    <i>
      <x v="1"/>
    </i>
    <i r="1">
      <x v="2"/>
    </i>
    <i r="2">
      <x v="5"/>
    </i>
    <i r="1">
      <x v="3"/>
    </i>
    <i r="2">
      <x v="7"/>
    </i>
    <i r="2">
      <x v="8"/>
    </i>
    <i r="2">
      <x v="9"/>
    </i>
    <i r="1">
      <x v="4"/>
    </i>
    <i r="2">
      <x v="10"/>
    </i>
    <i r="2">
      <x v="11"/>
    </i>
    <i r="2">
      <x v="12"/>
    </i>
    <i>
      <x v="2"/>
    </i>
    <i r="1">
      <x v="1"/>
    </i>
    <i r="2">
      <x v="1"/>
    </i>
    <i r="2">
      <x v="2"/>
    </i>
    <i r="2">
      <x v="3"/>
    </i>
    <i r="1">
      <x v="2"/>
    </i>
    <i r="2">
      <x v="4"/>
    </i>
    <i r="2">
      <x v="5"/>
    </i>
    <i r="2">
      <x v="6"/>
    </i>
    <i r="1">
      <x v="3"/>
    </i>
    <i r="2">
      <x v="7"/>
    </i>
    <i t="grand">
      <x/>
    </i>
  </rowItems>
  <colFields count="1">
    <field x="-2"/>
  </colFields>
  <colItems count="2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</colItems>
  <pageFields count="1">
    <pageField fld="2" hier="-1"/>
  </pageFields>
  <dataFields count="22">
    <dataField name="Average of C:N" fld="9" subtotal="average" baseField="2" baseItem="0" numFmtId="166"/>
    <dataField name="StdDevp of C:N" fld="9" subtotal="stdDevp" baseField="11" baseItem="1" numFmtId="166"/>
    <dataField name="Average of Moisture Content (w/w%)" fld="3" subtotal="average" baseField="2" baseItem="0" numFmtId="165"/>
    <dataField name="StdDevp of Moisture Content (w/w%)" fld="3" subtotal="stdDevp" baseField="11" baseItem="1" numFmtId="165"/>
    <dataField name="Average of Crude Protein (%DM)" fld="4" subtotal="average" baseField="2" baseItem="0" numFmtId="165"/>
    <dataField name="StdDevp of Crude Protein (%DM)" fld="4" subtotal="stdDevp" baseField="11" baseItem="1" numFmtId="165"/>
    <dataField name="Average of Total Carbohydrates (%DM)" fld="5" subtotal="average" baseField="2" baseItem="0" numFmtId="165"/>
    <dataField name="StdDevp of Total Carbohydrates (%DM)" fld="5" subtotal="stdDevp" baseField="11" baseItem="1" numFmtId="165"/>
    <dataField name="Average of Lipids (%DM)" fld="7" subtotal="average" baseField="11" baseItem="1" numFmtId="165"/>
    <dataField name="StdDevp of Lipids (%DM)" fld="7" subtotal="stdDevp" baseField="11" baseItem="1" numFmtId="165"/>
    <dataField name="Average of Crude Fibre (%DM)" fld="6" subtotal="average" baseField="2" baseItem="0" numFmtId="165"/>
    <dataField name="StdDevp of Crude Fibre (%DM)" fld="6" subtotal="stdDevp" baseField="11" baseItem="1" numFmtId="165"/>
    <dataField name="Average of Ash_x000a_(%DM)" fld="8" subtotal="average" baseField="2" baseItem="0" numFmtId="10"/>
    <dataField name="StdDevp of Ash (%DM)" fld="8" subtotal="stdDevp" baseField="11" baseItem="1" numFmtId="165"/>
    <dataField name="Average of Organic N Content (%Total N)" fld="10" subtotal="average" baseField="12" baseItem="1" numFmtId="165"/>
    <dataField name="StdDevp of Organic N Content (%Total N)" fld="10" subtotal="stdDevp" baseField="12" baseItem="1" numFmtId="165"/>
    <dataField name="Average of NO2 Content (%Total N)" fld="11" subtotal="average" baseField="15" baseItem="1" numFmtId="10"/>
    <dataField name="StdDevp of NO2 Content (%Total N)" fld="11" subtotal="stdDevp" baseField="15" baseItem="1" numFmtId="10"/>
    <dataField name="Average of NO3 Content (%Total N)" fld="12" subtotal="average" baseField="15" baseItem="1" numFmtId="10"/>
    <dataField name="StdDevp of NO3 Content (%Total N)" fld="12" subtotal="stdDevp" baseField="15" baseItem="1" numFmtId="10"/>
    <dataField name="Average of NH4 Content (%Total N)" fld="13" subtotal="average" baseField="0" baseItem="5" numFmtId="10"/>
    <dataField name="StdDevp of NH4 Content (%Total N)" fld="13" subtotal="stdDevp" baseField="0" baseItem="5" numFmtId="10"/>
  </dataFields>
  <formats count="58">
    <format dxfId="7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7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8">
      <pivotArea dataOnly="0" labelOnly="1" outline="0" fieldPosition="0">
        <references count="1">
          <reference field="4294967294" count="4">
            <x v="4"/>
            <x v="6"/>
            <x v="10"/>
            <x v="12"/>
          </reference>
        </references>
      </pivotArea>
    </format>
    <format dxfId="67">
      <pivotArea outline="0" fieldPosition="0">
        <references count="1">
          <reference field="4294967294" count="1">
            <x v="2"/>
          </reference>
        </references>
      </pivotArea>
    </format>
    <format dxfId="66">
      <pivotArea outline="0" fieldPosition="0">
        <references count="1">
          <reference field="4294967294" count="1">
            <x v="4"/>
          </reference>
        </references>
      </pivotArea>
    </format>
    <format dxfId="65">
      <pivotArea outline="0" fieldPosition="0">
        <references count="1">
          <reference field="4294967294" count="1">
            <x v="6"/>
          </reference>
        </references>
      </pivotArea>
    </format>
    <format dxfId="64">
      <pivotArea outline="0" fieldPosition="0">
        <references count="1">
          <reference field="4294967294" count="1">
            <x v="10"/>
          </reference>
        </references>
      </pivotArea>
    </format>
    <format dxfId="63">
      <pivotArea outline="0" fieldPosition="0">
        <references count="1">
          <reference field="4294967294" count="1">
            <x v="12"/>
          </reference>
        </references>
      </pivotArea>
    </format>
    <format dxfId="62">
      <pivotArea outline="0" fieldPosition="0">
        <references count="1">
          <reference field="4294967294" count="1">
            <x v="0"/>
          </reference>
        </references>
      </pivotArea>
    </format>
    <format dxfId="61">
      <pivotArea outline="0" fieldPosition="0">
        <references count="1">
          <reference field="4294967294" count="1">
            <x v="0"/>
          </reference>
        </references>
      </pivotArea>
    </format>
    <format dxfId="60">
      <pivotArea dataOnly="0" labelOnly="1" outline="0" fieldPosition="0">
        <references count="1">
          <reference field="4294967294" count="6">
            <x v="0"/>
            <x v="2"/>
            <x v="4"/>
            <x v="6"/>
            <x v="10"/>
            <x v="12"/>
          </reference>
        </references>
      </pivotArea>
    </format>
    <format dxfId="5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8">
      <pivotArea dataOnly="0" labelOnly="1" grandRow="1" outline="0" fieldPosition="0"/>
    </format>
    <format dxfId="57">
      <pivotArea outline="0" fieldPosition="0">
        <references count="1">
          <reference field="4294967294" count="1">
            <x v="8"/>
          </reference>
        </references>
      </pivotArea>
    </format>
    <format dxfId="5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55">
      <pivotArea outline="0" fieldPosition="0">
        <references count="1">
          <reference field="4294967294" count="1">
            <x v="3"/>
          </reference>
        </references>
      </pivotArea>
    </format>
    <format dxfId="54">
      <pivotArea outline="0" fieldPosition="0">
        <references count="1">
          <reference field="4294967294" count="1">
            <x v="5"/>
          </reference>
        </references>
      </pivotArea>
    </format>
    <format dxfId="53">
      <pivotArea outline="0" fieldPosition="0">
        <references count="1">
          <reference field="4294967294" count="1">
            <x v="7"/>
          </reference>
        </references>
      </pivotArea>
    </format>
    <format dxfId="52">
      <pivotArea outline="0" fieldPosition="0">
        <references count="1">
          <reference field="4294967294" count="1">
            <x v="11"/>
          </reference>
        </references>
      </pivotArea>
    </format>
    <format dxfId="51">
      <pivotArea outline="0" fieldPosition="0">
        <references count="1">
          <reference field="4294967294" count="1">
            <x v="9"/>
          </reference>
        </references>
      </pivotArea>
    </format>
    <format dxfId="50">
      <pivotArea outline="0" fieldPosition="0">
        <references count="1">
          <reference field="4294967294" count="1">
            <x v="13"/>
          </reference>
        </references>
      </pivotArea>
    </format>
    <format dxfId="49">
      <pivotArea outline="0" fieldPosition="0">
        <references count="1">
          <reference field="4294967294" count="1">
            <x v="1"/>
          </reference>
        </references>
      </pivotArea>
    </format>
    <format dxfId="48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47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46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44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43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0">
      <pivotArea outline="0" fieldPosition="0">
        <references count="1">
          <reference field="4294967294" count="1">
            <x v="1"/>
          </reference>
        </references>
      </pivotArea>
    </format>
    <format dxfId="3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8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7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36">
      <pivotArea collapsedLevelsAreSubtotals="1" fieldPosition="0">
        <references count="4">
          <reference field="4294967294" count="1" selected="0">
            <x v="14"/>
          </reference>
          <reference field="0" count="1">
            <x v="5"/>
          </reference>
          <reference field="14" count="1" selected="0">
            <x v="2"/>
          </reference>
          <reference field="15" count="1" selected="0">
            <x v="1"/>
          </reference>
        </references>
      </pivotArea>
    </format>
    <format dxfId="35">
      <pivotArea collapsedLevelsAreSubtotals="1" fieldPosition="0">
        <references count="3">
          <reference field="4294967294" count="1" selected="0">
            <x v="14"/>
          </reference>
          <reference field="14" count="1">
            <x v="3"/>
          </reference>
          <reference field="15" count="1" selected="0">
            <x v="1"/>
          </reference>
        </references>
      </pivotArea>
    </format>
    <format dxfId="34">
      <pivotArea collapsedLevelsAreSubtotals="1" fieldPosition="0">
        <references count="4">
          <reference field="4294967294" count="1" selected="0">
            <x v="14"/>
          </reference>
          <reference field="0" count="3">
            <x v="7"/>
            <x v="8"/>
            <x v="9"/>
          </reference>
          <reference field="14" count="1" selected="0">
            <x v="3"/>
          </reference>
          <reference field="15" count="1" selected="0">
            <x v="1"/>
          </reference>
        </references>
      </pivotArea>
    </format>
    <format dxfId="33">
      <pivotArea collapsedLevelsAreSubtotals="1" fieldPosition="0">
        <references count="3">
          <reference field="4294967294" count="1" selected="0">
            <x v="14"/>
          </reference>
          <reference field="14" count="1">
            <x v="4"/>
          </reference>
          <reference field="15" count="1" selected="0">
            <x v="1"/>
          </reference>
        </references>
      </pivotArea>
    </format>
    <format dxfId="32">
      <pivotArea collapsedLevelsAreSubtotals="1" fieldPosition="0">
        <references count="4">
          <reference field="4294967294" count="1" selected="0">
            <x v="14"/>
          </reference>
          <reference field="0" count="3">
            <x v="10"/>
            <x v="11"/>
            <x v="12"/>
          </reference>
          <reference field="14" count="1" selected="0">
            <x v="4"/>
          </reference>
          <reference field="15" count="1" selected="0">
            <x v="1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14"/>
          </reference>
          <reference field="15" count="1">
            <x v="2"/>
          </reference>
        </references>
      </pivotArea>
    </format>
    <format dxfId="30">
      <pivotArea collapsedLevelsAreSubtotals="1" fieldPosition="0">
        <references count="3">
          <reference field="4294967294" count="1" selected="0">
            <x v="14"/>
          </reference>
          <reference field="14" count="1">
            <x v="1"/>
          </reference>
          <reference field="15" count="1" selected="0">
            <x v="2"/>
          </reference>
        </references>
      </pivotArea>
    </format>
    <format dxfId="29">
      <pivotArea collapsedLevelsAreSubtotals="1" fieldPosition="0">
        <references count="4">
          <reference field="4294967294" count="1" selected="0">
            <x v="14"/>
          </reference>
          <reference field="0" count="3">
            <x v="1"/>
            <x v="2"/>
            <x v="3"/>
          </reference>
          <reference field="14" count="1" selected="0">
            <x v="1"/>
          </reference>
          <reference field="15" count="1" selected="0">
            <x v="2"/>
          </reference>
        </references>
      </pivotArea>
    </format>
    <format dxfId="28">
      <pivotArea collapsedLevelsAreSubtotals="1" fieldPosition="0">
        <references count="3">
          <reference field="4294967294" count="1" selected="0">
            <x v="14"/>
          </reference>
          <reference field="14" count="1">
            <x v="2"/>
          </reference>
          <reference field="15" count="1" selected="0">
            <x v="2"/>
          </reference>
        </references>
      </pivotArea>
    </format>
    <format dxfId="27">
      <pivotArea collapsedLevelsAreSubtotals="1" fieldPosition="0">
        <references count="4">
          <reference field="4294967294" count="1" selected="0">
            <x v="14"/>
          </reference>
          <reference field="0" count="3">
            <x v="4"/>
            <x v="5"/>
            <x v="6"/>
          </reference>
          <reference field="14" count="1" selected="0">
            <x v="2"/>
          </reference>
          <reference field="15" count="1" selected="0">
            <x v="2"/>
          </reference>
        </references>
      </pivotArea>
    </format>
    <format dxfId="26">
      <pivotArea collapsedLevelsAreSubtotals="1" fieldPosition="0">
        <references count="3">
          <reference field="4294967294" count="1" selected="0">
            <x v="14"/>
          </reference>
          <reference field="14" count="1">
            <x v="3"/>
          </reference>
          <reference field="15" count="1" selected="0">
            <x v="2"/>
          </reference>
        </references>
      </pivotArea>
    </format>
    <format dxfId="25">
      <pivotArea collapsedLevelsAreSubtotals="1" fieldPosition="0">
        <references count="4">
          <reference field="4294967294" count="1" selected="0">
            <x v="14"/>
          </reference>
          <reference field="0" count="1">
            <x v="7"/>
          </reference>
          <reference field="14" count="1" selected="0">
            <x v="3"/>
          </reference>
          <reference field="15" count="1" selected="0">
            <x v="2"/>
          </reference>
        </references>
      </pivotArea>
    </format>
    <format dxfId="24">
      <pivotArea field="15" grandRow="1" outline="0" collapsedLevelsAreSubtotals="1" axis="axisRow" fieldPosition="0">
        <references count="1">
          <reference field="4294967294" count="1" selected="0">
            <x v="14"/>
          </reference>
        </references>
      </pivotArea>
    </format>
    <format dxfId="23">
      <pivotArea outline="0" fieldPosition="0">
        <references count="1">
          <reference field="4294967294" count="1">
            <x v="15"/>
          </reference>
        </references>
      </pivotArea>
    </format>
    <format dxfId="22">
      <pivotArea outline="0" fieldPosition="0">
        <references count="1">
          <reference field="4294967294" count="1">
            <x v="14"/>
          </reference>
        </references>
      </pivotArea>
    </format>
    <format dxfId="21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20">
      <pivotArea outline="0" fieldPosition="0">
        <references count="1">
          <reference field="4294967294" count="1">
            <x v="16"/>
          </reference>
        </references>
      </pivotArea>
    </format>
    <format dxfId="19">
      <pivotArea outline="0" fieldPosition="0">
        <references count="1">
          <reference field="4294967294" count="1">
            <x v="17"/>
          </reference>
        </references>
      </pivotArea>
    </format>
    <format dxfId="18">
      <pivotArea outline="0" fieldPosition="0">
        <references count="1">
          <reference field="4294967294" count="1">
            <x v="18"/>
          </reference>
        </references>
      </pivotArea>
    </format>
    <format dxfId="17">
      <pivotArea outline="0" fieldPosition="0">
        <references count="1">
          <reference field="4294967294" count="1">
            <x v="19"/>
          </reference>
        </references>
      </pivotArea>
    </format>
    <format dxfId="16">
      <pivotArea outline="0" fieldPosition="0">
        <references count="1">
          <reference field="4294967294" count="1">
            <x v="20"/>
          </reference>
        </references>
      </pivotArea>
    </format>
    <format dxfId="15">
      <pivotArea outline="0" fieldPosition="0">
        <references count="1">
          <reference field="4294967294" count="1">
            <x v="21"/>
          </reference>
        </references>
      </pivotArea>
    </format>
    <format dxfId="14">
      <pivotArea dataOnly="0" labelOnly="1" outline="0" fieldPosition="0">
        <references count="1">
          <reference field="4294967294" count="6">
            <x v="16"/>
            <x v="17"/>
            <x v="18"/>
            <x v="19"/>
            <x v="20"/>
            <x v="2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1000000}" name="PivotTable4" cacheId="22" applyNumberFormats="0" applyBorderFormats="0" applyFontFormats="0" applyPatternFormats="0" applyAlignmentFormats="0" applyWidthHeightFormats="1" dataCaption="Values" grandTotalCaption="Population average" updatedVersion="6" minRefreshableVersion="3" useAutoFormatting="1" itemPrintTitles="1" createdVersion="6" indent="0" outline="1" outlineData="1" multipleFieldFilters="0" chartFormat="2">
  <location ref="A61:C84" firstHeaderRow="0" firstDataRow="1" firstDataCol="1" rowPageCount="1" colPageCount="1"/>
  <pivotFields count="12">
    <pivotField axis="axisRow"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showAll="0">
      <items count="5">
        <item m="1" x="2"/>
        <item m="1" x="3"/>
        <item x="0"/>
        <item x="1"/>
        <item t="default"/>
      </items>
    </pivotField>
    <pivotField dataField="1" showAll="0"/>
    <pivotField showAll="0"/>
    <pivotField showAll="0"/>
    <pivotField showAll="0"/>
    <pivotField showAll="0" defaultSubtotal="0"/>
    <pivotField showAll="0"/>
    <pivotField dataField="1" showAll="0"/>
    <pivotField axis="axisRow" showAll="0" defaultSubtotal="0">
      <items count="6">
        <item sd="0" x="0"/>
        <item x="1"/>
        <item x="2"/>
        <item x="3"/>
        <item x="4"/>
        <item sd="0" x="5"/>
      </items>
    </pivotField>
    <pivotField axis="axisRow" showAll="0" defaultSubtotal="0">
      <items count="4">
        <item sd="0" x="0"/>
        <item x="1"/>
        <item x="2"/>
        <item sd="0" x="3"/>
      </items>
    </pivotField>
  </pivotFields>
  <rowFields count="3">
    <field x="11"/>
    <field x="10"/>
    <field x="0"/>
  </rowFields>
  <rowItems count="23">
    <i>
      <x v="1"/>
    </i>
    <i r="1">
      <x v="2"/>
    </i>
    <i r="2">
      <x v="5"/>
    </i>
    <i r="1">
      <x v="3"/>
    </i>
    <i r="2">
      <x v="7"/>
    </i>
    <i r="2">
      <x v="8"/>
    </i>
    <i r="2">
      <x v="9"/>
    </i>
    <i r="1">
      <x v="4"/>
    </i>
    <i r="2">
      <x v="10"/>
    </i>
    <i r="2">
      <x v="11"/>
    </i>
    <i r="2">
      <x v="12"/>
    </i>
    <i>
      <x v="2"/>
    </i>
    <i r="1">
      <x v="1"/>
    </i>
    <i r="2">
      <x v="1"/>
    </i>
    <i r="2">
      <x v="2"/>
    </i>
    <i r="2">
      <x v="3"/>
    </i>
    <i r="1">
      <x v="2"/>
    </i>
    <i r="2">
      <x v="4"/>
    </i>
    <i r="2">
      <x v="5"/>
    </i>
    <i r="2">
      <x v="6"/>
    </i>
    <i r="1">
      <x v="3"/>
    </i>
    <i r="2">
      <x v="7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Average of Moisture Content (w/w%)" fld="3" subtotal="average" baseField="11" baseItem="1" numFmtId="165"/>
    <dataField name="Average of C:N" fld="9" subtotal="average" baseField="11" baseItem="1" numFmtId="166"/>
  </dataFields>
  <formats count="6">
    <format dxfId="77">
      <pivotArea dataOnly="0" labelOnly="1" grandRow="1" outline="0" fieldPosition="0"/>
    </format>
    <format dxfId="76">
      <pivotArea outline="0" fieldPosition="0">
        <references count="1">
          <reference field="4294967294" count="1">
            <x v="1"/>
          </reference>
        </references>
      </pivotArea>
    </format>
    <format dxfId="75">
      <pivotArea outline="0" fieldPosition="0">
        <references count="1">
          <reference field="4294967294" count="1">
            <x v="0"/>
          </reference>
        </references>
      </pivotArea>
    </format>
    <format dxfId="74">
      <pivotArea outline="0" fieldPosition="0">
        <references count="1">
          <reference field="4294967294" count="1">
            <x v="0"/>
          </reference>
        </references>
      </pivotArea>
    </format>
    <format dxfId="7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2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1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4"/>
  <sheetViews>
    <sheetView tabSelected="1" topLeftCell="A43" workbookViewId="0">
      <selection activeCell="D65" sqref="D65"/>
    </sheetView>
  </sheetViews>
  <sheetFormatPr defaultRowHeight="15" x14ac:dyDescent="0.25"/>
  <cols>
    <col min="1" max="1" width="18.42578125" bestFit="1" customWidth="1"/>
    <col min="2" max="2" width="35" bestFit="1" customWidth="1"/>
    <col min="3" max="3" width="14.28515625" bestFit="1" customWidth="1"/>
    <col min="4" max="4" width="10.5703125" customWidth="1"/>
    <col min="5" max="5" width="8.5703125" customWidth="1"/>
    <col min="6" max="6" width="10.5703125" customWidth="1"/>
    <col min="7" max="7" width="9.5703125" bestFit="1" customWidth="1"/>
    <col min="8" max="8" width="10.5703125" customWidth="1"/>
    <col min="9" max="9" width="10.28515625" customWidth="1"/>
    <col min="10" max="10" width="10.5703125" customWidth="1"/>
    <col min="11" max="11" width="9.5703125" bestFit="1" customWidth="1"/>
    <col min="12" max="12" width="15.5703125" customWidth="1"/>
    <col min="13" max="13" width="14.5703125" bestFit="1" customWidth="1"/>
    <col min="14" max="14" width="10.5703125" customWidth="1"/>
    <col min="15" max="15" width="10.7109375" customWidth="1"/>
    <col min="16" max="16" width="10.5703125" customWidth="1"/>
    <col min="17" max="17" width="10.7109375" customWidth="1"/>
    <col min="18" max="18" width="10.5703125" customWidth="1"/>
    <col min="19" max="19" width="10.28515625" bestFit="1" customWidth="1"/>
    <col min="20" max="20" width="10.5703125" customWidth="1"/>
    <col min="21" max="21" width="10.28515625" bestFit="1" customWidth="1"/>
    <col min="22" max="22" width="10.5703125" customWidth="1"/>
    <col min="23" max="23" width="10.28515625" bestFit="1" customWidth="1"/>
    <col min="24" max="28" width="12" bestFit="1" customWidth="1"/>
    <col min="29" max="29" width="11" customWidth="1"/>
    <col min="30" max="42" width="12" bestFit="1" customWidth="1"/>
    <col min="43" max="43" width="11" customWidth="1"/>
    <col min="44" max="52" width="12" bestFit="1" customWidth="1"/>
    <col min="53" max="53" width="12" customWidth="1"/>
    <col min="54" max="54" width="12" bestFit="1" customWidth="1"/>
    <col min="55" max="55" width="11" customWidth="1"/>
    <col min="56" max="56" width="12" bestFit="1" customWidth="1"/>
    <col min="57" max="57" width="10" customWidth="1"/>
    <col min="58" max="62" width="12" bestFit="1" customWidth="1"/>
    <col min="63" max="63" width="12" customWidth="1"/>
    <col min="64" max="69" width="12" bestFit="1" customWidth="1"/>
    <col min="70" max="70" width="11" bestFit="1" customWidth="1"/>
    <col min="71" max="96" width="12" bestFit="1" customWidth="1"/>
    <col min="97" max="97" width="10" customWidth="1"/>
    <col min="98" max="112" width="12" bestFit="1" customWidth="1"/>
    <col min="113" max="113" width="11" customWidth="1"/>
    <col min="114" max="120" width="12" bestFit="1" customWidth="1"/>
    <col min="121" max="121" width="11" customWidth="1"/>
    <col min="122" max="132" width="12" bestFit="1" customWidth="1"/>
    <col min="133" max="133" width="10" customWidth="1"/>
    <col min="134" max="134" width="12" bestFit="1" customWidth="1"/>
    <col min="135" max="135" width="7.28515625" customWidth="1"/>
    <col min="136" max="136" width="28.42578125" bestFit="1" customWidth="1"/>
    <col min="137" max="142" width="12" bestFit="1" customWidth="1"/>
    <col min="143" max="143" width="11" customWidth="1"/>
    <col min="144" max="146" width="12" bestFit="1" customWidth="1"/>
    <col min="147" max="148" width="11" customWidth="1"/>
    <col min="149" max="165" width="12" bestFit="1" customWidth="1"/>
    <col min="166" max="166" width="11" customWidth="1"/>
    <col min="167" max="171" width="12" bestFit="1" customWidth="1"/>
    <col min="172" max="172" width="12" customWidth="1"/>
    <col min="173" max="179" width="12" bestFit="1" customWidth="1"/>
    <col min="180" max="180" width="11" customWidth="1"/>
    <col min="181" max="191" width="12" bestFit="1" customWidth="1"/>
    <col min="192" max="192" width="11" customWidth="1"/>
    <col min="193" max="193" width="12" bestFit="1" customWidth="1"/>
    <col min="194" max="194" width="10" customWidth="1"/>
    <col min="195" max="206" width="12" bestFit="1" customWidth="1"/>
    <col min="207" max="207" width="11" customWidth="1"/>
    <col min="208" max="233" width="12" bestFit="1" customWidth="1"/>
    <col min="234" max="234" width="10" customWidth="1"/>
    <col min="235" max="249" width="12" bestFit="1" customWidth="1"/>
    <col min="250" max="250" width="11" customWidth="1"/>
    <col min="251" max="257" width="12" bestFit="1" customWidth="1"/>
    <col min="258" max="258" width="11" customWidth="1"/>
    <col min="259" max="269" width="12" bestFit="1" customWidth="1"/>
    <col min="270" max="270" width="10" customWidth="1"/>
    <col min="271" max="271" width="12" bestFit="1" customWidth="1"/>
    <col min="272" max="272" width="7.28515625" customWidth="1"/>
    <col min="273" max="273" width="34.140625" bestFit="1" customWidth="1"/>
    <col min="274" max="279" width="12" bestFit="1" customWidth="1"/>
    <col min="280" max="280" width="11" customWidth="1"/>
    <col min="281" max="283" width="12" bestFit="1" customWidth="1"/>
    <col min="284" max="285" width="11" customWidth="1"/>
    <col min="286" max="302" width="12" bestFit="1" customWidth="1"/>
    <col min="303" max="303" width="11" customWidth="1"/>
    <col min="304" max="316" width="12" bestFit="1" customWidth="1"/>
    <col min="317" max="317" width="11" customWidth="1"/>
    <col min="318" max="328" width="12" bestFit="1" customWidth="1"/>
    <col min="329" max="329" width="11" bestFit="1" customWidth="1"/>
    <col min="330" max="330" width="12" bestFit="1" customWidth="1"/>
    <col min="331" max="331" width="10" customWidth="1"/>
    <col min="332" max="343" width="12" bestFit="1" customWidth="1"/>
    <col min="344" max="344" width="11" customWidth="1"/>
    <col min="345" max="370" width="12" bestFit="1" customWidth="1"/>
    <col min="371" max="371" width="10" customWidth="1"/>
    <col min="372" max="386" width="12" bestFit="1" customWidth="1"/>
    <col min="387" max="387" width="11" customWidth="1"/>
    <col min="388" max="390" width="12" bestFit="1" customWidth="1"/>
    <col min="391" max="391" width="12" customWidth="1"/>
    <col min="392" max="394" width="12" bestFit="1" customWidth="1"/>
    <col min="395" max="395" width="11" customWidth="1"/>
    <col min="396" max="406" width="12" bestFit="1" customWidth="1"/>
    <col min="407" max="407" width="10" customWidth="1"/>
    <col min="408" max="408" width="12" bestFit="1" customWidth="1"/>
    <col min="409" max="409" width="7.28515625" customWidth="1"/>
    <col min="410" max="410" width="38" bestFit="1" customWidth="1"/>
    <col min="411" max="411" width="33.42578125" bestFit="1" customWidth="1"/>
    <col min="412" max="412" width="39.140625" bestFit="1" customWidth="1"/>
    <col min="413" max="421" width="12" bestFit="1" customWidth="1"/>
    <col min="422" max="422" width="11" bestFit="1" customWidth="1"/>
    <col min="423" max="430" width="12" bestFit="1" customWidth="1"/>
    <col min="431" max="431" width="7.28515625" customWidth="1"/>
    <col min="432" max="432" width="11.28515625" bestFit="1" customWidth="1"/>
  </cols>
  <sheetData>
    <row r="1" spans="1:23" x14ac:dyDescent="0.25">
      <c r="A1" s="1" t="s">
        <v>42</v>
      </c>
    </row>
    <row r="2" spans="1:23" x14ac:dyDescent="0.25">
      <c r="A2" s="8" t="s">
        <v>61</v>
      </c>
    </row>
    <row r="3" spans="1:23" x14ac:dyDescent="0.25">
      <c r="A3" s="16" t="s">
        <v>7</v>
      </c>
      <c r="B3" t="s">
        <v>43</v>
      </c>
    </row>
    <row r="5" spans="1:23" ht="90" x14ac:dyDescent="0.25">
      <c r="A5" s="16" t="s">
        <v>10</v>
      </c>
      <c r="B5" s="21" t="s">
        <v>33</v>
      </c>
      <c r="C5" s="21" t="s">
        <v>216</v>
      </c>
      <c r="D5" s="21" t="s">
        <v>29</v>
      </c>
      <c r="E5" s="21" t="s">
        <v>217</v>
      </c>
      <c r="F5" s="21" t="s">
        <v>30</v>
      </c>
      <c r="G5" s="21" t="s">
        <v>218</v>
      </c>
      <c r="H5" s="23" t="s">
        <v>70</v>
      </c>
      <c r="I5" s="23" t="s">
        <v>224</v>
      </c>
      <c r="J5" s="21" t="s">
        <v>50</v>
      </c>
      <c r="K5" s="21" t="s">
        <v>223</v>
      </c>
      <c r="L5" s="21" t="s">
        <v>31</v>
      </c>
      <c r="M5" s="21" t="s">
        <v>222</v>
      </c>
      <c r="N5" s="21" t="s">
        <v>32</v>
      </c>
      <c r="O5" s="21" t="s">
        <v>57</v>
      </c>
      <c r="P5" s="21" t="s">
        <v>34</v>
      </c>
      <c r="Q5" s="21" t="s">
        <v>59</v>
      </c>
      <c r="R5" s="23" t="s">
        <v>95</v>
      </c>
      <c r="S5" s="23" t="s">
        <v>221</v>
      </c>
      <c r="T5" s="23" t="s">
        <v>97</v>
      </c>
      <c r="U5" s="23" t="s">
        <v>220</v>
      </c>
      <c r="V5" s="23" t="s">
        <v>99</v>
      </c>
      <c r="W5" s="23" t="s">
        <v>219</v>
      </c>
    </row>
    <row r="6" spans="1:23" x14ac:dyDescent="0.25">
      <c r="A6" s="17" t="s">
        <v>37</v>
      </c>
      <c r="B6" s="9">
        <v>20.62629341826166</v>
      </c>
      <c r="C6" s="9">
        <v>8.8204418755935166</v>
      </c>
      <c r="D6" s="4">
        <v>0.64067388346709597</v>
      </c>
      <c r="E6" s="4">
        <v>0.18345795177914986</v>
      </c>
      <c r="F6" s="4">
        <v>0.13582905630270639</v>
      </c>
      <c r="G6" s="4">
        <v>4.3196552326266735E-2</v>
      </c>
      <c r="H6" s="4">
        <v>0.68543087559629245</v>
      </c>
      <c r="I6" s="4">
        <v>0.11093976014911697</v>
      </c>
      <c r="J6" s="4">
        <v>0.1368896008696773</v>
      </c>
      <c r="K6" s="4">
        <v>0.1184414184453095</v>
      </c>
      <c r="L6" s="4">
        <v>0.15063938148016268</v>
      </c>
      <c r="M6" s="4">
        <v>7.729174726878793E-2</v>
      </c>
      <c r="N6" s="4">
        <v>5.0468209117099351E-2</v>
      </c>
      <c r="O6" s="4">
        <v>1.9704273059880685E-2</v>
      </c>
      <c r="P6" s="20">
        <v>0.14674055527173066</v>
      </c>
      <c r="Q6" s="4">
        <v>4.6342173706082207E-2</v>
      </c>
      <c r="R6" s="20">
        <v>4.8704980712888455E-3</v>
      </c>
      <c r="S6" s="20">
        <v>1.5898950235887922E-3</v>
      </c>
      <c r="T6" s="20">
        <v>3.1208145950909816E-2</v>
      </c>
      <c r="U6" s="20">
        <v>9.1364643821452592E-4</v>
      </c>
      <c r="V6" s="20">
        <v>0.13785876169388014</v>
      </c>
      <c r="W6" s="20">
        <v>9.0975818179401632E-2</v>
      </c>
    </row>
    <row r="7" spans="1:23" x14ac:dyDescent="0.25">
      <c r="A7" s="24" t="s">
        <v>26</v>
      </c>
      <c r="B7" s="9">
        <v>21.435171932789114</v>
      </c>
      <c r="C7" s="9">
        <v>10.069440946894643</v>
      </c>
      <c r="D7" s="4">
        <v>0.74960129945010856</v>
      </c>
      <c r="E7" s="4">
        <v>2.6243575832699428E-2</v>
      </c>
      <c r="F7" s="4">
        <v>0.13496027886867523</v>
      </c>
      <c r="G7" s="4">
        <v>4.8666990096199077E-2</v>
      </c>
      <c r="H7" s="4">
        <v>0.69163044527798645</v>
      </c>
      <c r="I7" s="4">
        <v>3.3360566563154545E-2</v>
      </c>
      <c r="J7" s="4">
        <v>0.22886426063931611</v>
      </c>
      <c r="K7" s="4">
        <v>8.6456582289410708E-2</v>
      </c>
      <c r="L7" s="4">
        <v>0.19543118260534945</v>
      </c>
      <c r="M7" s="4">
        <v>0.1126108235371969</v>
      </c>
      <c r="N7" s="4">
        <v>6.3531787369168161E-2</v>
      </c>
      <c r="O7" s="4">
        <v>1.5745898045772231E-2</v>
      </c>
      <c r="P7" s="20">
        <v>0.12969225818753016</v>
      </c>
      <c r="Q7" s="4">
        <v>4.6159071203213033E-2</v>
      </c>
      <c r="R7" s="20">
        <v>4.4285114480012615E-3</v>
      </c>
      <c r="S7" s="20">
        <v>1.1520261084352573E-3</v>
      </c>
      <c r="T7" s="20">
        <v>3.1482631531142204E-2</v>
      </c>
      <c r="U7" s="20">
        <v>7.6698806407176669E-4</v>
      </c>
      <c r="V7" s="20">
        <v>0.13434664304917443</v>
      </c>
      <c r="W7" s="20">
        <v>2.0237595055669456E-2</v>
      </c>
    </row>
    <row r="8" spans="1:23" x14ac:dyDescent="0.25">
      <c r="A8" s="24" t="s">
        <v>27</v>
      </c>
      <c r="B8" s="9">
        <v>20.221854160997935</v>
      </c>
      <c r="C8" s="9">
        <v>9.1287457741915752</v>
      </c>
      <c r="D8" s="4">
        <v>0.5862101754755894</v>
      </c>
      <c r="E8" s="4">
        <v>0.20427599025427476</v>
      </c>
      <c r="F8" s="4">
        <v>0.13626344501972198</v>
      </c>
      <c r="G8" s="4">
        <v>4.5137985619488286E-2</v>
      </c>
      <c r="H8" s="4">
        <v>0.68233109075544551</v>
      </c>
      <c r="I8" s="4">
        <v>0.13860896959695485</v>
      </c>
      <c r="J8" s="4">
        <v>7.5573161023251456E-2</v>
      </c>
      <c r="K8" s="4">
        <v>9.6023039021434275E-2</v>
      </c>
      <c r="L8" s="4">
        <v>0.12824348091756929</v>
      </c>
      <c r="M8" s="4">
        <v>5.1771312317293795E-2</v>
      </c>
      <c r="N8" s="4">
        <v>3.7404630865030562E-2</v>
      </c>
      <c r="O8" s="4">
        <v>1.3684637184557456E-2</v>
      </c>
      <c r="P8" s="20">
        <v>0.15431757619804204</v>
      </c>
      <c r="Q8" s="4">
        <v>4.4368211171642732E-2</v>
      </c>
      <c r="R8" s="20">
        <v>5.0914913829326362E-3</v>
      </c>
      <c r="S8" s="20">
        <v>1.8269491723079303E-3</v>
      </c>
      <c r="T8" s="20">
        <v>3.1070903160793622E-2</v>
      </c>
      <c r="U8" s="20">
        <v>1.0161118668474108E-3</v>
      </c>
      <c r="V8" s="20">
        <v>0.13961482101623304</v>
      </c>
      <c r="W8" s="20">
        <v>0.11431375074052343</v>
      </c>
    </row>
    <row r="9" spans="1:23" x14ac:dyDescent="0.25">
      <c r="A9" s="17" t="s">
        <v>38</v>
      </c>
      <c r="B9" s="9">
        <v>14.441120381558223</v>
      </c>
      <c r="C9" s="9">
        <v>7.604244827366748</v>
      </c>
      <c r="D9" s="4">
        <v>0.69785149844947136</v>
      </c>
      <c r="E9" s="4">
        <v>0.10080162372096463</v>
      </c>
      <c r="F9" s="4">
        <v>0.18873527643581234</v>
      </c>
      <c r="G9" s="4">
        <v>4.6134480883845488E-2</v>
      </c>
      <c r="H9" s="4">
        <v>0.79544425271819019</v>
      </c>
      <c r="I9" s="4">
        <v>0.12409088530162109</v>
      </c>
      <c r="J9" s="4">
        <v>0.10370955719606882</v>
      </c>
      <c r="K9" s="4">
        <v>6.1079398678397852E-2</v>
      </c>
      <c r="L9" s="4">
        <v>0.17411408327651653</v>
      </c>
      <c r="M9" s="4">
        <v>3.7713290240344477E-2</v>
      </c>
      <c r="N9" s="4">
        <v>4.7321237232645565E-2</v>
      </c>
      <c r="O9" s="4">
        <v>1.6611171769020744E-2</v>
      </c>
      <c r="P9" s="20">
        <v>0.18184896132517642</v>
      </c>
      <c r="Q9" s="4">
        <v>0.14095703367416254</v>
      </c>
      <c r="R9" s="20">
        <v>7.3341142190635816E-3</v>
      </c>
      <c r="S9" s="20">
        <v>2.8843072173730254E-3</v>
      </c>
      <c r="T9" s="20">
        <v>2.9972690676891404E-2</v>
      </c>
      <c r="U9" s="20">
        <v>1.4018696469809079E-3</v>
      </c>
      <c r="V9" s="20">
        <v>0.16628801130790977</v>
      </c>
      <c r="W9" s="20">
        <v>0.17459733343233516</v>
      </c>
    </row>
    <row r="10" spans="1:23" x14ac:dyDescent="0.25">
      <c r="A10" s="24" t="s">
        <v>19</v>
      </c>
      <c r="B10" s="9">
        <v>13.489781481713479</v>
      </c>
      <c r="C10" s="9">
        <v>4.265281368967984</v>
      </c>
      <c r="D10" s="4">
        <v>0.67538556914731473</v>
      </c>
      <c r="E10" s="4">
        <v>0.14719090893411479</v>
      </c>
      <c r="F10" s="4">
        <v>0.16422471900780997</v>
      </c>
      <c r="G10" s="4">
        <v>4.029497528228411E-2</v>
      </c>
      <c r="H10" s="4">
        <v>0.85657567861056672</v>
      </c>
      <c r="I10" s="4">
        <v>3.1164260663890508E-2</v>
      </c>
      <c r="J10" s="4">
        <v>0.13157761496520309</v>
      </c>
      <c r="K10" s="4">
        <v>5.95687255405827E-2</v>
      </c>
      <c r="L10" s="4">
        <v>0.13919960819152621</v>
      </c>
      <c r="M10" s="4">
        <v>3.5585879543009485E-2</v>
      </c>
      <c r="N10" s="4">
        <v>3.8847431724194165E-2</v>
      </c>
      <c r="O10" s="4">
        <v>5.3201410407943588E-3</v>
      </c>
      <c r="P10" s="20">
        <v>0.21235866038814391</v>
      </c>
      <c r="Q10" s="4">
        <v>0.11655008774001967</v>
      </c>
      <c r="R10" s="20">
        <v>8.7305866247931168E-3</v>
      </c>
      <c r="S10" s="20">
        <v>4.0181173172305412E-3</v>
      </c>
      <c r="T10" s="20">
        <v>2.9099794112195699E-2</v>
      </c>
      <c r="U10" s="20">
        <v>2.0611267023489133E-3</v>
      </c>
      <c r="V10" s="20">
        <v>0.10633614604278285</v>
      </c>
      <c r="W10" s="20">
        <v>4.414186651212515E-2</v>
      </c>
    </row>
    <row r="11" spans="1:23" x14ac:dyDescent="0.25">
      <c r="A11" s="24" t="s">
        <v>21</v>
      </c>
      <c r="B11" s="9">
        <v>15.818275807431279</v>
      </c>
      <c r="C11" s="9">
        <v>10.718991129167895</v>
      </c>
      <c r="D11" s="4">
        <v>0.70927265609640633</v>
      </c>
      <c r="E11" s="4">
        <v>5.5422167049927848E-2</v>
      </c>
      <c r="F11" s="4">
        <v>0.19974692160884541</v>
      </c>
      <c r="G11" s="4">
        <v>5.9046976642077864E-2</v>
      </c>
      <c r="H11" s="4">
        <v>0.78815264104816263</v>
      </c>
      <c r="I11" s="4">
        <v>0.15127806755000001</v>
      </c>
      <c r="J11" s="4">
        <v>9.2584508142326258E-2</v>
      </c>
      <c r="K11" s="4">
        <v>5.0439158856563415E-2</v>
      </c>
      <c r="L11" s="4">
        <v>0.18676706336162743</v>
      </c>
      <c r="M11" s="4">
        <v>2.6823824682093624E-2</v>
      </c>
      <c r="N11" s="4">
        <v>4.7901976529939515E-2</v>
      </c>
      <c r="O11" s="4">
        <v>1.7282530323399107E-2</v>
      </c>
      <c r="P11" s="20">
        <v>0.17596415852443509</v>
      </c>
      <c r="Q11" s="4">
        <v>0.17504002290128609</v>
      </c>
      <c r="R11" s="20">
        <v>6.023553638643004E-3</v>
      </c>
      <c r="S11" s="20">
        <v>1.5223845510970201E-3</v>
      </c>
      <c r="T11" s="20">
        <v>3.0636481100740794E-2</v>
      </c>
      <c r="U11" s="20">
        <v>7.6813417495084706E-4</v>
      </c>
      <c r="V11" s="20">
        <v>0.11314425295405857</v>
      </c>
      <c r="W11" s="20">
        <v>9.3881626876425275E-2</v>
      </c>
    </row>
    <row r="12" spans="1:23" x14ac:dyDescent="0.25">
      <c r="A12" s="24" t="s">
        <v>22</v>
      </c>
      <c r="B12" s="9">
        <v>12.638148429656857</v>
      </c>
      <c r="C12" s="9">
        <v>0.82286870273161028</v>
      </c>
      <c r="D12" s="4">
        <v>0.69747511245775773</v>
      </c>
      <c r="E12" s="4">
        <v>0.12409842742132807</v>
      </c>
      <c r="F12" s="4">
        <v>0.19122254351774851</v>
      </c>
      <c r="G12" s="4">
        <v>9.5863581819497189E-3</v>
      </c>
      <c r="H12" s="4">
        <v>0.74889605016586847</v>
      </c>
      <c r="I12" s="4">
        <v>0.13226104923339788</v>
      </c>
      <c r="J12" s="4">
        <v>9.871581527460277E-2</v>
      </c>
      <c r="K12" s="4">
        <v>7.7430434749550373E-2</v>
      </c>
      <c r="L12" s="4">
        <v>0.183722598191285</v>
      </c>
      <c r="M12" s="4">
        <v>4.8064007071357023E-2</v>
      </c>
      <c r="N12" s="4">
        <v>5.1808962310358593E-2</v>
      </c>
      <c r="O12" s="4">
        <v>1.8078210067904311E-2</v>
      </c>
      <c r="P12" s="20">
        <v>0.16003075583091314</v>
      </c>
      <c r="Q12" s="4">
        <v>4.955938085214804E-2</v>
      </c>
      <c r="R12" s="20">
        <v>8.5587629741752051E-3</v>
      </c>
      <c r="S12" s="20">
        <v>3.6727094044550772E-3</v>
      </c>
      <c r="T12" s="20">
        <v>2.9518006393888341E-2</v>
      </c>
      <c r="U12" s="20">
        <v>1.52006931883244E-3</v>
      </c>
      <c r="V12" s="20">
        <v>0.33252739328073894</v>
      </c>
      <c r="W12" s="20">
        <v>0.29725904533005265</v>
      </c>
    </row>
    <row r="13" spans="1:23" x14ac:dyDescent="0.25">
      <c r="A13" s="17" t="s">
        <v>39</v>
      </c>
      <c r="B13" s="9">
        <v>15.262759856041857</v>
      </c>
      <c r="C13" s="9">
        <v>5.7607910534792222</v>
      </c>
      <c r="D13" s="4">
        <v>0.61345909387822806</v>
      </c>
      <c r="E13" s="4">
        <v>0.17047091541928358</v>
      </c>
      <c r="F13" s="4">
        <v>0.17114046178758144</v>
      </c>
      <c r="G13" s="4">
        <v>4.8514505493756938E-2</v>
      </c>
      <c r="H13" s="4">
        <v>0.79859399948095022</v>
      </c>
      <c r="I13" s="4">
        <v>7.9109664472218441E-2</v>
      </c>
      <c r="J13" s="4">
        <v>0.11076048676502445</v>
      </c>
      <c r="K13" s="4">
        <v>5.0247137217707474E-2</v>
      </c>
      <c r="L13" s="4">
        <v>0.20349734547906814</v>
      </c>
      <c r="M13" s="4">
        <v>4.7031702259421611E-2</v>
      </c>
      <c r="N13" s="4">
        <v>5.5724132645996023E-2</v>
      </c>
      <c r="O13" s="4">
        <v>2.5449636364687112E-2</v>
      </c>
      <c r="P13" s="20">
        <v>0.14289997851974015</v>
      </c>
      <c r="Q13" s="4">
        <v>4.7227288077877627E-2</v>
      </c>
      <c r="R13" s="20">
        <v>5.1653862913127275E-3</v>
      </c>
      <c r="S13" s="20">
        <v>2.0968351294703229E-3</v>
      </c>
      <c r="T13" s="20">
        <v>2.490833342302453E-2</v>
      </c>
      <c r="U13" s="20">
        <v>8.6291886517472285E-3</v>
      </c>
      <c r="V13" s="20">
        <v>0.12424181246152537</v>
      </c>
      <c r="W13" s="20">
        <v>0.113241746935135</v>
      </c>
    </row>
    <row r="14" spans="1:23" x14ac:dyDescent="0.25">
      <c r="A14" s="24" t="s">
        <v>24</v>
      </c>
      <c r="B14" s="9">
        <v>12.944839184949364</v>
      </c>
      <c r="C14" s="9">
        <v>2.4588894246794069</v>
      </c>
      <c r="D14" s="4">
        <v>0.66348212707957455</v>
      </c>
      <c r="E14" s="4">
        <v>0.12918108574816828</v>
      </c>
      <c r="F14" s="4">
        <v>0.19023463129997253</v>
      </c>
      <c r="G14" s="4">
        <v>2.6257682420088302E-2</v>
      </c>
      <c r="H14" s="4">
        <v>0.78737360301579085</v>
      </c>
      <c r="I14" s="4">
        <v>6.5406664552310242E-2</v>
      </c>
      <c r="J14" s="4">
        <v>0.10094369260914426</v>
      </c>
      <c r="K14" s="4">
        <v>3.2425419816270208E-2</v>
      </c>
      <c r="L14" s="4">
        <v>0.21598530492344023</v>
      </c>
      <c r="M14" s="4">
        <v>7.9546309570721715E-2</v>
      </c>
      <c r="N14" s="4">
        <v>5.3940075261768285E-2</v>
      </c>
      <c r="O14" s="4">
        <v>2.4123407869283086E-2</v>
      </c>
      <c r="P14" s="20">
        <v>0.14603952895323155</v>
      </c>
      <c r="Q14" s="4">
        <v>5.3024610245182346E-2</v>
      </c>
      <c r="R14" s="20">
        <v>4.7240580100815395E-3</v>
      </c>
      <c r="S14" s="20">
        <v>2.4829687006554658E-3</v>
      </c>
      <c r="T14" s="20">
        <v>2.3528143467069666E-2</v>
      </c>
      <c r="U14" s="20">
        <v>1.0914319682507532E-2</v>
      </c>
      <c r="V14" s="20">
        <v>0.1162524655164557</v>
      </c>
      <c r="W14" s="20">
        <v>6.7291619131807145E-2</v>
      </c>
    </row>
    <row r="15" spans="1:23" x14ac:dyDescent="0.25">
      <c r="A15" s="24" t="s">
        <v>25</v>
      </c>
      <c r="B15" s="9">
        <v>18.56857185316461</v>
      </c>
      <c r="C15" s="9">
        <v>7.2194807755381731</v>
      </c>
      <c r="D15" s="4">
        <v>0.46002940988852359</v>
      </c>
      <c r="E15" s="4">
        <v>0.18259621360129999</v>
      </c>
      <c r="F15" s="4">
        <v>0.13246603227323955</v>
      </c>
      <c r="G15" s="4">
        <v>3.8159477019179489E-2</v>
      </c>
      <c r="H15" s="4">
        <v>0.76656792989165246</v>
      </c>
      <c r="I15" s="4">
        <v>0.10588851229165479</v>
      </c>
      <c r="J15" s="4">
        <v>0.13838303615132147</v>
      </c>
      <c r="K15" s="4">
        <v>6.8080034140211368E-2</v>
      </c>
      <c r="L15" s="4">
        <v>0.19702065623537082</v>
      </c>
      <c r="M15" s="4">
        <v>2.1241058960973162E-2</v>
      </c>
      <c r="N15" s="4">
        <v>3.5385431349489439E-2</v>
      </c>
      <c r="O15" s="4">
        <v>1.0978486180558569E-2</v>
      </c>
      <c r="P15" s="20">
        <v>0.16174539759384374</v>
      </c>
      <c r="Q15" s="4">
        <v>5.2352709029571377E-2</v>
      </c>
      <c r="R15" s="20">
        <v>5.0099916555797694E-3</v>
      </c>
      <c r="S15" s="20">
        <v>1.3333507194067725E-3</v>
      </c>
      <c r="T15" s="20">
        <v>2.3397904474983158E-2</v>
      </c>
      <c r="U15" s="20">
        <v>1.0796452886879221E-2</v>
      </c>
      <c r="V15" s="20">
        <v>0.16754712161528607</v>
      </c>
      <c r="W15" s="20">
        <v>0.1854991793654398</v>
      </c>
    </row>
    <row r="16" spans="1:23" x14ac:dyDescent="0.25">
      <c r="A16" s="24" t="s">
        <v>23</v>
      </c>
      <c r="B16" s="9">
        <v>12.235642419601474</v>
      </c>
      <c r="C16" s="9">
        <v>1.3561585337026196</v>
      </c>
      <c r="D16" s="4">
        <v>0.71686574466658604</v>
      </c>
      <c r="E16" s="4">
        <v>4.0913184381366464E-2</v>
      </c>
      <c r="F16" s="4">
        <v>0.21324029813210169</v>
      </c>
      <c r="G16" s="4">
        <v>2.9643688147281574E-2</v>
      </c>
      <c r="H16" s="4">
        <v>0.84184046553540703</v>
      </c>
      <c r="I16" s="4">
        <v>4.6494687148517906E-2</v>
      </c>
      <c r="J16" s="4">
        <v>9.1907334168112642E-2</v>
      </c>
      <c r="K16" s="4">
        <v>2.8624684278104981E-2</v>
      </c>
      <c r="L16" s="4">
        <v>0.19748607527839337</v>
      </c>
      <c r="M16" s="4">
        <v>2.1473218255223973E-2</v>
      </c>
      <c r="N16" s="4">
        <v>7.784689132673038E-2</v>
      </c>
      <c r="O16" s="4">
        <v>1.8284526912533534E-2</v>
      </c>
      <c r="P16" s="20">
        <v>0.1209150090121453</v>
      </c>
      <c r="Q16" s="4">
        <v>1.704374671048409E-2</v>
      </c>
      <c r="R16" s="20">
        <v>5.7621092082768737E-3</v>
      </c>
      <c r="S16" s="20">
        <v>2.5131427206043066E-3</v>
      </c>
      <c r="T16" s="20">
        <v>2.7798952327020777E-2</v>
      </c>
      <c r="U16" s="20">
        <v>1.5613080807590672E-3</v>
      </c>
      <c r="V16" s="20">
        <v>8.8925850252834296E-2</v>
      </c>
      <c r="W16" s="20">
        <v>2.8961586852510688E-2</v>
      </c>
    </row>
    <row r="17" spans="1:23" x14ac:dyDescent="0.25">
      <c r="A17" s="17" t="s">
        <v>40</v>
      </c>
      <c r="B17" s="9">
        <v>17.605028396411111</v>
      </c>
      <c r="C17" s="9">
        <v>7.7223290203681438</v>
      </c>
      <c r="D17" s="4">
        <v>0.63396399441827811</v>
      </c>
      <c r="E17" s="4">
        <v>0.1712732286121959</v>
      </c>
      <c r="F17" s="4">
        <v>0.15431926854782635</v>
      </c>
      <c r="G17" s="4">
        <v>5.2439878775569111E-2</v>
      </c>
      <c r="H17" s="4">
        <v>0.75184004826769057</v>
      </c>
      <c r="I17" s="4">
        <v>0.13988459433385828</v>
      </c>
      <c r="J17" s="4">
        <v>0.12087798675195138</v>
      </c>
      <c r="K17" s="4">
        <v>4.112404187064924E-2</v>
      </c>
      <c r="L17" s="4">
        <v>0.15663748470054245</v>
      </c>
      <c r="M17" s="4">
        <v>5.3527843414481774E-2</v>
      </c>
      <c r="N17" s="4">
        <v>3.8083604863123212E-2</v>
      </c>
      <c r="O17" s="4">
        <v>2.6310488522208898E-2</v>
      </c>
      <c r="P17" s="20">
        <v>0.17676886818619425</v>
      </c>
      <c r="Q17" s="4">
        <v>0.10342912328122335</v>
      </c>
      <c r="R17" s="20">
        <v>8.6587870819978228E-3</v>
      </c>
      <c r="S17" s="20">
        <v>9.10422446389717E-3</v>
      </c>
      <c r="T17" s="20">
        <v>1.1753805624726483E-2</v>
      </c>
      <c r="U17" s="20">
        <v>1.3334341092555773E-2</v>
      </c>
      <c r="V17" s="20">
        <v>0.18051965638923567</v>
      </c>
      <c r="W17" s="20">
        <v>0.13178638062827125</v>
      </c>
    </row>
    <row r="18" spans="1:23" x14ac:dyDescent="0.25">
      <c r="A18" s="24" t="s">
        <v>16</v>
      </c>
      <c r="B18" s="9">
        <v>19.235602264625651</v>
      </c>
      <c r="C18" s="9">
        <v>6.1471987916788517</v>
      </c>
      <c r="D18" s="4">
        <v>0.58614506495071883</v>
      </c>
      <c r="E18" s="4">
        <v>0.21190929367001221</v>
      </c>
      <c r="F18" s="4">
        <v>0.14100390672683716</v>
      </c>
      <c r="G18" s="4">
        <v>4.260099033944325E-2</v>
      </c>
      <c r="H18" s="4">
        <v>0.66922275638313222</v>
      </c>
      <c r="I18" s="4">
        <v>0.18126383387809511</v>
      </c>
      <c r="J18" s="4">
        <v>0.13103548237689402</v>
      </c>
      <c r="K18" s="4">
        <v>3.7899758705157403E-2</v>
      </c>
      <c r="L18" s="4">
        <v>0.19649341130305531</v>
      </c>
      <c r="M18" s="4">
        <v>4.5123612885893907E-2</v>
      </c>
      <c r="N18" s="4">
        <v>4.9656921989785559E-2</v>
      </c>
      <c r="O18" s="4">
        <v>1.7972516328091333E-2</v>
      </c>
      <c r="P18" s="20">
        <v>0.12745524924145063</v>
      </c>
      <c r="Q18" s="4">
        <v>3.9922968148831901E-2</v>
      </c>
      <c r="R18" s="20">
        <v>1.5776307095299404E-2</v>
      </c>
      <c r="S18" s="20">
        <v>1.2128312074091664E-2</v>
      </c>
      <c r="T18" s="20">
        <v>2.7840541932881296E-3</v>
      </c>
      <c r="U18" s="20">
        <v>3.5701567770935845E-3</v>
      </c>
      <c r="V18" s="20">
        <v>0.26409847416886012</v>
      </c>
      <c r="W18" s="20">
        <v>0.15884471199784717</v>
      </c>
    </row>
    <row r="19" spans="1:23" x14ac:dyDescent="0.25">
      <c r="A19" s="24" t="s">
        <v>17</v>
      </c>
      <c r="B19" s="9">
        <v>13.97804357565621</v>
      </c>
      <c r="C19" s="9">
        <v>1.6863174641080549</v>
      </c>
      <c r="D19" s="4">
        <v>0.62943844033911067</v>
      </c>
      <c r="E19" s="4">
        <v>3.9108132894612048E-2</v>
      </c>
      <c r="F19" s="4">
        <v>0.15883689994613329</v>
      </c>
      <c r="G19" s="4">
        <v>4.5545084796879805E-2</v>
      </c>
      <c r="H19" s="4">
        <v>0.77548634069009559</v>
      </c>
      <c r="I19" s="4">
        <v>4.856530206641569E-2</v>
      </c>
      <c r="J19" s="4">
        <v>7.5781287194295457E-2</v>
      </c>
      <c r="K19" s="4">
        <v>1.7532754863983833E-2</v>
      </c>
      <c r="L19" s="4">
        <v>9.255882703427197E-2</v>
      </c>
      <c r="M19" s="4">
        <v>1.2675862989499789E-2</v>
      </c>
      <c r="N19" s="4">
        <v>1.0588749736961082E-2</v>
      </c>
      <c r="O19" s="4">
        <v>5.6039663317840405E-3</v>
      </c>
      <c r="P19" s="20">
        <v>0.35000582280333686</v>
      </c>
      <c r="Q19" s="4">
        <v>0.10570571136934183</v>
      </c>
      <c r="R19" s="20">
        <v>4.1848746959960688E-3</v>
      </c>
      <c r="S19" s="20">
        <v>1.0144129958750683E-3</v>
      </c>
      <c r="T19" s="20">
        <v>2.8433571173922589E-2</v>
      </c>
      <c r="U19" s="20">
        <v>5.5896220478851035E-4</v>
      </c>
      <c r="V19" s="20">
        <v>0.18973396685086405</v>
      </c>
      <c r="W19" s="20">
        <v>0.10634679891217066</v>
      </c>
    </row>
    <row r="20" spans="1:23" x14ac:dyDescent="0.25">
      <c r="A20" s="24" t="s">
        <v>13</v>
      </c>
      <c r="B20" s="9">
        <v>19.601439348951484</v>
      </c>
      <c r="C20" s="9">
        <v>11.762898752283693</v>
      </c>
      <c r="D20" s="4">
        <v>0.68404570092542083</v>
      </c>
      <c r="E20" s="4">
        <v>0.15878170621778673</v>
      </c>
      <c r="F20" s="4">
        <v>0.16311699897050858</v>
      </c>
      <c r="G20" s="4">
        <v>7.1627301973293575E-2</v>
      </c>
      <c r="H20" s="4">
        <v>0.8125207445591387</v>
      </c>
      <c r="I20" s="4">
        <v>9.6703378281023378E-2</v>
      </c>
      <c r="J20" s="4">
        <v>0.13459521442223832</v>
      </c>
      <c r="K20" s="4">
        <v>3.7359953859936665E-2</v>
      </c>
      <c r="L20" s="4">
        <v>0.14882088693116491</v>
      </c>
      <c r="M20" s="4">
        <v>3.8458745332900772E-2</v>
      </c>
      <c r="N20" s="4">
        <v>4.0257715299541912E-2</v>
      </c>
      <c r="O20" s="4">
        <v>2.9584438451616065E-2</v>
      </c>
      <c r="P20" s="20">
        <v>0.13946400982236662</v>
      </c>
      <c r="Q20" s="4">
        <v>2.709723361268962E-2</v>
      </c>
      <c r="R20" s="20">
        <v>4.4754466645972246E-3</v>
      </c>
      <c r="S20" s="20">
        <v>1.7916997406472969E-3</v>
      </c>
      <c r="T20" s="20">
        <v>1.2293693044875311E-2</v>
      </c>
      <c r="U20" s="20">
        <v>1.4624705588302665E-2</v>
      </c>
      <c r="V20" s="20">
        <v>0.10493167952314543</v>
      </c>
      <c r="W20" s="20">
        <v>7.0208305411966154E-2</v>
      </c>
    </row>
    <row r="21" spans="1:23" x14ac:dyDescent="0.25">
      <c r="A21" s="17" t="s">
        <v>41</v>
      </c>
      <c r="B21" s="9">
        <v>21.099559181333582</v>
      </c>
      <c r="C21" s="9">
        <v>11.933915050341716</v>
      </c>
      <c r="D21" s="4">
        <v>0.67435012201230382</v>
      </c>
      <c r="E21" s="4">
        <v>0.12554105491838971</v>
      </c>
      <c r="F21" s="4">
        <v>0.14742287662294176</v>
      </c>
      <c r="G21" s="4">
        <v>7.949522860705216E-2</v>
      </c>
      <c r="H21" s="4">
        <v>0.6208794798450632</v>
      </c>
      <c r="I21" s="4">
        <v>0.29431449814325578</v>
      </c>
      <c r="J21" s="4">
        <v>0.13955579330414372</v>
      </c>
      <c r="K21" s="4">
        <v>9.7993023578027999E-2</v>
      </c>
      <c r="L21" s="4">
        <v>0.14810591428120728</v>
      </c>
      <c r="M21" s="4">
        <v>2.9677484391250494E-2</v>
      </c>
      <c r="N21" s="4">
        <v>5.8729299159431224E-2</v>
      </c>
      <c r="O21" s="4">
        <v>4.7812253588663901E-2</v>
      </c>
      <c r="P21" s="20">
        <v>0.15492335473753155</v>
      </c>
      <c r="Q21" s="4">
        <v>7.8854144253519345E-2</v>
      </c>
      <c r="R21" s="20">
        <v>7.8881535476497001E-3</v>
      </c>
      <c r="S21" s="20">
        <v>5.5922233040296152E-3</v>
      </c>
      <c r="T21" s="20">
        <v>5.1556559134965354E-4</v>
      </c>
      <c r="U21" s="20">
        <v>5.8896458473642679E-4</v>
      </c>
      <c r="V21" s="20">
        <v>0.34511960684945808</v>
      </c>
      <c r="W21" s="20">
        <v>0.40000826896996422</v>
      </c>
    </row>
    <row r="22" spans="1:23" x14ac:dyDescent="0.25">
      <c r="A22" s="24" t="s">
        <v>28</v>
      </c>
      <c r="B22" s="9">
        <v>21.269873854704027</v>
      </c>
      <c r="C22" s="9">
        <v>10.137182133402467</v>
      </c>
      <c r="D22" s="4">
        <v>0.69521691558898135</v>
      </c>
      <c r="E22" s="4">
        <v>0.1172646778096321</v>
      </c>
      <c r="F22" s="4">
        <v>0.14241428797443709</v>
      </c>
      <c r="G22" s="4">
        <v>7.1182976539332726E-2</v>
      </c>
      <c r="H22" s="4">
        <v>0.61659088494068381</v>
      </c>
      <c r="I22" s="4">
        <v>0.33848369748399987</v>
      </c>
      <c r="J22" s="4">
        <v>0.16336519439806257</v>
      </c>
      <c r="K22" s="4">
        <v>0.11033636357324736</v>
      </c>
      <c r="L22" s="4">
        <v>0.14823302186697571</v>
      </c>
      <c r="M22" s="4">
        <v>3.3184656686805855E-2</v>
      </c>
      <c r="N22" s="4">
        <v>5.9946146960644681E-2</v>
      </c>
      <c r="O22" s="4">
        <v>4.0181549357147794E-2</v>
      </c>
      <c r="P22" s="20">
        <v>0.17142736280358664</v>
      </c>
      <c r="Q22" s="4">
        <v>8.0437769086127334E-2</v>
      </c>
      <c r="R22" s="20">
        <v>5.2587690317664679E-3</v>
      </c>
      <c r="S22" s="20">
        <v>3.3673972319055875E-3</v>
      </c>
      <c r="T22" s="20">
        <v>3.0933935480979222E-4</v>
      </c>
      <c r="U22" s="20">
        <v>3.7886178832287608E-4</v>
      </c>
      <c r="V22" s="20">
        <v>0.3568229457730952</v>
      </c>
      <c r="W22" s="20">
        <v>0.45955956786976976</v>
      </c>
    </row>
    <row r="23" spans="1:23" x14ac:dyDescent="0.25">
      <c r="A23" s="24" t="s">
        <v>26</v>
      </c>
      <c r="B23" s="9">
        <v>20.758929834592699</v>
      </c>
      <c r="C23" s="9">
        <v>17.677841947165568</v>
      </c>
      <c r="D23" s="4">
        <v>0.6326165348589492</v>
      </c>
      <c r="E23" s="4">
        <v>0.13806454240895519</v>
      </c>
      <c r="F23" s="4">
        <v>0.15744005391995111</v>
      </c>
      <c r="G23" s="4">
        <v>0.11128634898496129</v>
      </c>
      <c r="H23" s="4">
        <v>0.62945666965382197</v>
      </c>
      <c r="I23" s="4">
        <v>0.24472542409173861</v>
      </c>
      <c r="J23" s="4">
        <v>9.1936991116306085E-2</v>
      </c>
      <c r="K23" s="4">
        <v>3.9710111430934052E-2</v>
      </c>
      <c r="L23" s="4">
        <v>0.14785169910967055</v>
      </c>
      <c r="M23" s="4">
        <v>2.7745509791198303E-2</v>
      </c>
      <c r="N23" s="4">
        <v>5.6295603557004296E-2</v>
      </c>
      <c r="O23" s="4">
        <v>6.0166740403402252E-2</v>
      </c>
      <c r="P23" s="20">
        <v>0.11985233759716446</v>
      </c>
      <c r="Q23" s="4">
        <v>6.223453932527466E-2</v>
      </c>
      <c r="R23" s="20">
        <v>1.3146922579416168E-2</v>
      </c>
      <c r="S23" s="20">
        <v>5.8754122615877298E-3</v>
      </c>
      <c r="T23" s="20">
        <v>9.2801806442937629E-4</v>
      </c>
      <c r="U23" s="20">
        <v>8.0368721896670347E-4</v>
      </c>
      <c r="V23" s="20">
        <v>0.3217129290021839</v>
      </c>
      <c r="W23" s="20">
        <v>0.33287573754797972</v>
      </c>
    </row>
    <row r="24" spans="1:23" x14ac:dyDescent="0.25">
      <c r="A24" s="22" t="s">
        <v>35</v>
      </c>
      <c r="B24" s="9">
        <v>17.220173915166072</v>
      </c>
      <c r="C24" s="9">
        <v>8.1533662162449172</v>
      </c>
      <c r="D24" s="4">
        <v>0.64700250217127819</v>
      </c>
      <c r="E24" s="4">
        <v>0.15734106663254366</v>
      </c>
      <c r="F24" s="4">
        <v>0.16198009975254535</v>
      </c>
      <c r="G24" s="4">
        <v>5.4601823421994128E-2</v>
      </c>
      <c r="H24" s="4">
        <v>0.74541026553954093</v>
      </c>
      <c r="I24" s="4">
        <v>0.16007364164251503</v>
      </c>
      <c r="J24" s="4">
        <v>0.11894569753204316</v>
      </c>
      <c r="K24" s="4">
        <v>6.9763147017040256E-2</v>
      </c>
      <c r="L24" s="4">
        <v>0.17127922460796657</v>
      </c>
      <c r="M24" s="4">
        <v>5.3711231555337101E-2</v>
      </c>
      <c r="N24" s="4">
        <v>4.9596525716463641E-2</v>
      </c>
      <c r="O24" s="4">
        <v>2.953225025397966E-2</v>
      </c>
      <c r="P24" s="20">
        <v>0.16055652662502179</v>
      </c>
      <c r="Q24" s="4">
        <v>9.1440644151561806E-2</v>
      </c>
      <c r="R24" s="20">
        <v>6.7867934649188137E-3</v>
      </c>
      <c r="S24" s="20">
        <v>5.3909352163262984E-3</v>
      </c>
      <c r="T24" s="20">
        <v>2.002494661895466E-2</v>
      </c>
      <c r="U24" s="20">
        <v>1.3349075743278125E-2</v>
      </c>
      <c r="V24" s="20">
        <v>0.17917075904875296</v>
      </c>
      <c r="W24" s="20">
        <v>0.19839239548195456</v>
      </c>
    </row>
    <row r="28" spans="1:23" x14ac:dyDescent="0.25">
      <c r="A28" s="8" t="s">
        <v>52</v>
      </c>
    </row>
    <row r="29" spans="1:23" x14ac:dyDescent="0.25">
      <c r="A29" s="16" t="s">
        <v>7</v>
      </c>
      <c r="B29" t="s">
        <v>43</v>
      </c>
    </row>
    <row r="31" spans="1:23" ht="75" x14ac:dyDescent="0.25">
      <c r="A31" s="16" t="s">
        <v>10</v>
      </c>
      <c r="B31" s="21" t="s">
        <v>30</v>
      </c>
      <c r="C31" s="21" t="s">
        <v>50</v>
      </c>
      <c r="D31" s="21" t="s">
        <v>31</v>
      </c>
      <c r="E31" s="21" t="s">
        <v>32</v>
      </c>
      <c r="F31" s="21" t="s">
        <v>34</v>
      </c>
    </row>
    <row r="32" spans="1:23" x14ac:dyDescent="0.25">
      <c r="A32" s="17" t="s">
        <v>36</v>
      </c>
      <c r="B32" s="25">
        <v>0.14132984230915704</v>
      </c>
      <c r="C32" s="25">
        <v>0.2205996391455054</v>
      </c>
      <c r="D32" s="25">
        <v>0.10638328820359137</v>
      </c>
      <c r="E32" s="25">
        <v>3.1207566706533251E-2</v>
      </c>
      <c r="F32" s="26">
        <v>0.17406278778115936</v>
      </c>
    </row>
    <row r="33" spans="1:6" x14ac:dyDescent="0.25">
      <c r="A33" s="24" t="s">
        <v>13</v>
      </c>
      <c r="B33" s="25">
        <v>0.14132984230915704</v>
      </c>
      <c r="C33" s="25">
        <v>0.2205996391455054</v>
      </c>
      <c r="D33" s="25">
        <v>0.10638328820359137</v>
      </c>
      <c r="E33" s="25">
        <v>3.1207566706533251E-2</v>
      </c>
      <c r="F33" s="26">
        <v>0.17406278778115936</v>
      </c>
    </row>
    <row r="34" spans="1:6" x14ac:dyDescent="0.25">
      <c r="A34" s="17" t="s">
        <v>37</v>
      </c>
      <c r="B34" s="25">
        <v>0.13582905630270639</v>
      </c>
      <c r="C34" s="25">
        <v>0.1368896008696773</v>
      </c>
      <c r="D34" s="25">
        <v>0.15063938148016268</v>
      </c>
      <c r="E34" s="25">
        <v>5.0468209117099351E-2</v>
      </c>
      <c r="F34" s="26">
        <v>0.14674055527173066</v>
      </c>
    </row>
    <row r="35" spans="1:6" x14ac:dyDescent="0.25">
      <c r="A35" s="24" t="s">
        <v>26</v>
      </c>
      <c r="B35" s="25">
        <v>0.13496027886867523</v>
      </c>
      <c r="C35" s="25">
        <v>0.22886426063931611</v>
      </c>
      <c r="D35" s="25">
        <v>0.19543118260534945</v>
      </c>
      <c r="E35" s="25">
        <v>6.3531787369168161E-2</v>
      </c>
      <c r="F35" s="26">
        <v>0.12969225818753016</v>
      </c>
    </row>
    <row r="36" spans="1:6" x14ac:dyDescent="0.25">
      <c r="A36" s="24" t="s">
        <v>27</v>
      </c>
      <c r="B36" s="25">
        <v>0.13626344501972198</v>
      </c>
      <c r="C36" s="25">
        <v>7.5573161023251456E-2</v>
      </c>
      <c r="D36" s="25">
        <v>0.12824348091756929</v>
      </c>
      <c r="E36" s="25">
        <v>3.7404630865030562E-2</v>
      </c>
      <c r="F36" s="26">
        <v>0.15431757619804204</v>
      </c>
    </row>
    <row r="37" spans="1:6" x14ac:dyDescent="0.25">
      <c r="A37" s="17" t="s">
        <v>38</v>
      </c>
      <c r="B37" s="25">
        <v>0.18873527643581234</v>
      </c>
      <c r="C37" s="25">
        <v>0.10370955719606882</v>
      </c>
      <c r="D37" s="25">
        <v>0.17411408327651653</v>
      </c>
      <c r="E37" s="25">
        <v>4.7321237232645565E-2</v>
      </c>
      <c r="F37" s="26">
        <v>0.18184896132517642</v>
      </c>
    </row>
    <row r="38" spans="1:6" x14ac:dyDescent="0.25">
      <c r="A38" s="24" t="s">
        <v>19</v>
      </c>
      <c r="B38" s="25">
        <v>0.16422471900780997</v>
      </c>
      <c r="C38" s="25">
        <v>0.13157761496520309</v>
      </c>
      <c r="D38" s="25">
        <v>0.13919960819152621</v>
      </c>
      <c r="E38" s="25">
        <v>3.8847431724194165E-2</v>
      </c>
      <c r="F38" s="26">
        <v>0.21235866038814391</v>
      </c>
    </row>
    <row r="39" spans="1:6" x14ac:dyDescent="0.25">
      <c r="A39" s="24" t="s">
        <v>21</v>
      </c>
      <c r="B39" s="25">
        <v>0.19974692160884541</v>
      </c>
      <c r="C39" s="25">
        <v>9.2584508142326258E-2</v>
      </c>
      <c r="D39" s="25">
        <v>0.18676706336162743</v>
      </c>
      <c r="E39" s="25">
        <v>4.7901976529939515E-2</v>
      </c>
      <c r="F39" s="26">
        <v>0.17596415852443509</v>
      </c>
    </row>
    <row r="40" spans="1:6" x14ac:dyDescent="0.25">
      <c r="A40" s="24" t="s">
        <v>22</v>
      </c>
      <c r="B40" s="25">
        <v>0.19122254351774851</v>
      </c>
      <c r="C40" s="25">
        <v>9.871581527460277E-2</v>
      </c>
      <c r="D40" s="25">
        <v>0.183722598191285</v>
      </c>
      <c r="E40" s="25">
        <v>5.1808962310358593E-2</v>
      </c>
      <c r="F40" s="26">
        <v>0.16003075583091314</v>
      </c>
    </row>
    <row r="41" spans="1:6" x14ac:dyDescent="0.25">
      <c r="A41" s="17" t="s">
        <v>39</v>
      </c>
      <c r="B41" s="25">
        <v>0.17114046178758144</v>
      </c>
      <c r="C41" s="25">
        <v>0.11076048676502445</v>
      </c>
      <c r="D41" s="25">
        <v>0.20349734547906814</v>
      </c>
      <c r="E41" s="25">
        <v>5.5724132645996023E-2</v>
      </c>
      <c r="F41" s="26">
        <v>0.14289997851974015</v>
      </c>
    </row>
    <row r="42" spans="1:6" x14ac:dyDescent="0.25">
      <c r="A42" s="24" t="s">
        <v>24</v>
      </c>
      <c r="B42" s="25">
        <v>0.19023463129997253</v>
      </c>
      <c r="C42" s="25">
        <v>0.10094369260914426</v>
      </c>
      <c r="D42" s="25">
        <v>0.21598530492344023</v>
      </c>
      <c r="E42" s="25">
        <v>5.3940075261768285E-2</v>
      </c>
      <c r="F42" s="26">
        <v>0.14603952895323155</v>
      </c>
    </row>
    <row r="43" spans="1:6" x14ac:dyDescent="0.25">
      <c r="A43" s="24" t="s">
        <v>25</v>
      </c>
      <c r="B43" s="25">
        <v>0.13246603227323955</v>
      </c>
      <c r="C43" s="25">
        <v>0.13838303615132147</v>
      </c>
      <c r="D43" s="25">
        <v>0.19702065623537082</v>
      </c>
      <c r="E43" s="25">
        <v>3.5385431349489439E-2</v>
      </c>
      <c r="F43" s="26">
        <v>0.16174539759384374</v>
      </c>
    </row>
    <row r="44" spans="1:6" x14ac:dyDescent="0.25">
      <c r="A44" s="24" t="s">
        <v>23</v>
      </c>
      <c r="B44" s="25">
        <v>0.21324029813210169</v>
      </c>
      <c r="C44" s="25">
        <v>9.1907334168112642E-2</v>
      </c>
      <c r="D44" s="25">
        <v>0.19748607527839337</v>
      </c>
      <c r="E44" s="25">
        <v>7.784689132673038E-2</v>
      </c>
      <c r="F44" s="26">
        <v>0.1209150090121453</v>
      </c>
    </row>
    <row r="45" spans="1:6" x14ac:dyDescent="0.25">
      <c r="A45" s="17" t="s">
        <v>40</v>
      </c>
      <c r="B45" s="25">
        <v>0.15431926854782635</v>
      </c>
      <c r="C45" s="25">
        <v>0.12087798675195138</v>
      </c>
      <c r="D45" s="25">
        <v>0.15663748470054245</v>
      </c>
      <c r="E45" s="25">
        <v>3.8083604863123212E-2</v>
      </c>
      <c r="F45" s="26">
        <v>0.17676886818619425</v>
      </c>
    </row>
    <row r="46" spans="1:6" x14ac:dyDescent="0.25">
      <c r="A46" s="24" t="s">
        <v>16</v>
      </c>
      <c r="B46" s="25">
        <v>0.14100390672683716</v>
      </c>
      <c r="C46" s="25">
        <v>0.13103548237689402</v>
      </c>
      <c r="D46" s="25">
        <v>0.19649341130305531</v>
      </c>
      <c r="E46" s="25">
        <v>4.9656921989785559E-2</v>
      </c>
      <c r="F46" s="26">
        <v>0.12745524924145063</v>
      </c>
    </row>
    <row r="47" spans="1:6" x14ac:dyDescent="0.25">
      <c r="A47" s="24" t="s">
        <v>17</v>
      </c>
      <c r="B47" s="25">
        <v>0.15883689994613329</v>
      </c>
      <c r="C47" s="25">
        <v>7.5781287194295457E-2</v>
      </c>
      <c r="D47" s="25">
        <v>9.255882703427197E-2</v>
      </c>
      <c r="E47" s="25">
        <v>1.0588749736961082E-2</v>
      </c>
      <c r="F47" s="26">
        <v>0.35000582280333686</v>
      </c>
    </row>
    <row r="48" spans="1:6" x14ac:dyDescent="0.25">
      <c r="A48" s="24" t="s">
        <v>13</v>
      </c>
      <c r="B48" s="25">
        <v>0.16311699897050858</v>
      </c>
      <c r="C48" s="25">
        <v>0.13459521442223832</v>
      </c>
      <c r="D48" s="25">
        <v>0.14882088693116491</v>
      </c>
      <c r="E48" s="25">
        <v>4.0257715299541912E-2</v>
      </c>
      <c r="F48" s="26">
        <v>0.13946400982236662</v>
      </c>
    </row>
    <row r="49" spans="1:6" x14ac:dyDescent="0.25">
      <c r="A49" s="17" t="s">
        <v>41</v>
      </c>
      <c r="B49" s="25">
        <v>0.14742287662294176</v>
      </c>
      <c r="C49" s="25">
        <v>0.13955579330414372</v>
      </c>
      <c r="D49" s="25">
        <v>0.14810591428120728</v>
      </c>
      <c r="E49" s="25">
        <v>5.872929915943121E-2</v>
      </c>
      <c r="F49" s="26">
        <v>0.15492335473753155</v>
      </c>
    </row>
    <row r="50" spans="1:6" x14ac:dyDescent="0.25">
      <c r="A50" s="24" t="s">
        <v>28</v>
      </c>
      <c r="B50" s="25">
        <v>0.14241428797443709</v>
      </c>
      <c r="C50" s="25">
        <v>0.16336519439806257</v>
      </c>
      <c r="D50" s="25">
        <v>0.14823302186697571</v>
      </c>
      <c r="E50" s="25">
        <v>5.9946146960644681E-2</v>
      </c>
      <c r="F50" s="26">
        <v>0.17142736280358664</v>
      </c>
    </row>
    <row r="51" spans="1:6" x14ac:dyDescent="0.25">
      <c r="A51" s="24" t="s">
        <v>26</v>
      </c>
      <c r="B51" s="25">
        <v>0.15744005391995111</v>
      </c>
      <c r="C51" s="25">
        <v>9.1936991116306085E-2</v>
      </c>
      <c r="D51" s="25">
        <v>0.14785169910967055</v>
      </c>
      <c r="E51" s="25">
        <v>5.6295603557004296E-2</v>
      </c>
      <c r="F51" s="26">
        <v>0.11985233759716446</v>
      </c>
    </row>
    <row r="52" spans="1:6" x14ac:dyDescent="0.25">
      <c r="A52" s="22" t="s">
        <v>35</v>
      </c>
      <c r="B52" s="25">
        <v>0.16110755366338811</v>
      </c>
      <c r="C52" s="25">
        <v>0.12180114533017407</v>
      </c>
      <c r="D52" s="25">
        <v>0.16832940931685858</v>
      </c>
      <c r="E52" s="25">
        <v>4.8706737377273455E-2</v>
      </c>
      <c r="F52" s="26">
        <v>0.16118635227478986</v>
      </c>
    </row>
    <row r="53" spans="1:6" x14ac:dyDescent="0.25">
      <c r="A53" s="22"/>
      <c r="B53" s="25"/>
      <c r="C53" s="25"/>
      <c r="D53" s="25"/>
      <c r="E53" s="25"/>
      <c r="F53" s="26"/>
    </row>
    <row r="54" spans="1:6" x14ac:dyDescent="0.25">
      <c r="A54" s="8" t="s">
        <v>53</v>
      </c>
    </row>
    <row r="55" spans="1:6" x14ac:dyDescent="0.25">
      <c r="A55" s="16" t="s">
        <v>7</v>
      </c>
      <c r="B55" t="s">
        <v>51</v>
      </c>
    </row>
    <row r="57" spans="1:6" x14ac:dyDescent="0.25">
      <c r="A57" s="16" t="s">
        <v>10</v>
      </c>
      <c r="B57" t="s">
        <v>29</v>
      </c>
      <c r="C57" t="s">
        <v>33</v>
      </c>
    </row>
    <row r="58" spans="1:6" x14ac:dyDescent="0.25">
      <c r="A58" s="17" t="s">
        <v>36</v>
      </c>
      <c r="B58" s="25">
        <v>0.72289759354255068</v>
      </c>
      <c r="C58" s="27">
        <v>25.492632264793301</v>
      </c>
    </row>
    <row r="59" spans="1:6" x14ac:dyDescent="0.25">
      <c r="A59" s="17" t="s">
        <v>37</v>
      </c>
      <c r="B59" s="25">
        <v>0.73625489730988225</v>
      </c>
      <c r="C59" s="27">
        <v>18.489257703923172</v>
      </c>
    </row>
    <row r="60" spans="1:6" x14ac:dyDescent="0.25">
      <c r="A60" s="17" t="s">
        <v>38</v>
      </c>
      <c r="B60" s="25">
        <v>0.78312467754895509</v>
      </c>
      <c r="C60" s="27">
        <v>14.928821674243393</v>
      </c>
    </row>
    <row r="61" spans="1:6" x14ac:dyDescent="0.25">
      <c r="A61" s="17" t="s">
        <v>39</v>
      </c>
      <c r="B61" s="25">
        <v>0.67709155503922736</v>
      </c>
      <c r="C61" s="27">
        <v>15.987734732831958</v>
      </c>
    </row>
    <row r="62" spans="1:6" x14ac:dyDescent="0.25">
      <c r="A62" s="17" t="s">
        <v>40</v>
      </c>
      <c r="B62" s="25">
        <v>0.73780155318176577</v>
      </c>
      <c r="C62" s="27">
        <v>20.677005981934357</v>
      </c>
    </row>
    <row r="63" spans="1:6" x14ac:dyDescent="0.25">
      <c r="A63" s="17" t="s">
        <v>41</v>
      </c>
      <c r="B63" s="25">
        <v>0.75988842725794037</v>
      </c>
      <c r="C63" s="27">
        <v>21.104017259664353</v>
      </c>
    </row>
    <row r="64" spans="1:6" x14ac:dyDescent="0.25">
      <c r="A64" s="22" t="s">
        <v>35</v>
      </c>
      <c r="B64" s="25">
        <v>0.7357378350177548</v>
      </c>
      <c r="C64" s="27">
        <v>18.428193218359556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46"/>
  <sheetViews>
    <sheetView workbookViewId="0">
      <selection activeCell="E28" sqref="E28"/>
    </sheetView>
  </sheetViews>
  <sheetFormatPr defaultRowHeight="15" x14ac:dyDescent="0.25"/>
  <cols>
    <col min="25" max="25" width="15.7109375" customWidth="1"/>
    <col min="28" max="28" width="9.140625" customWidth="1"/>
    <col min="29" max="29" width="9.140625" style="4" customWidth="1"/>
    <col min="32" max="32" width="9.140625" customWidth="1"/>
    <col min="34" max="36" width="9.140625" customWidth="1"/>
    <col min="41" max="42" width="9.140625" customWidth="1"/>
    <col min="49" max="50" width="9.140625" customWidth="1"/>
    <col min="55" max="56" width="9.140625" customWidth="1"/>
    <col min="61" max="62" width="9.140625" customWidth="1"/>
    <col min="67" max="68" width="9.140625" customWidth="1"/>
    <col min="74" max="74" width="9.140625" customWidth="1"/>
    <col min="90" max="91" width="9.140625" customWidth="1"/>
  </cols>
  <sheetData>
    <row r="1" spans="1:91" x14ac:dyDescent="0.25">
      <c r="Y1" s="8" t="s">
        <v>67</v>
      </c>
      <c r="AC1"/>
      <c r="AE1" s="44" t="s">
        <v>66</v>
      </c>
      <c r="AK1" s="8" t="s">
        <v>71</v>
      </c>
      <c r="AQ1" s="8" t="s">
        <v>72</v>
      </c>
      <c r="AW1" s="8" t="s">
        <v>73</v>
      </c>
      <c r="BC1" s="8" t="s">
        <v>74</v>
      </c>
      <c r="BI1" s="8" t="s">
        <v>75</v>
      </c>
      <c r="BO1" s="8" t="s">
        <v>2</v>
      </c>
      <c r="BU1" s="8" t="s">
        <v>101</v>
      </c>
      <c r="CA1" s="8" t="s">
        <v>102</v>
      </c>
      <c r="CG1" s="8" t="s">
        <v>103</v>
      </c>
    </row>
    <row r="2" spans="1:91" x14ac:dyDescent="0.25">
      <c r="A2" s="8" t="s">
        <v>43</v>
      </c>
      <c r="Z2" s="115" t="s">
        <v>43</v>
      </c>
      <c r="AA2" s="116"/>
      <c r="AB2" s="115" t="s">
        <v>44</v>
      </c>
      <c r="AC2" s="116"/>
      <c r="AE2" s="4"/>
      <c r="AF2" s="115" t="s">
        <v>43</v>
      </c>
      <c r="AG2" s="116"/>
      <c r="AH2" s="115" t="s">
        <v>44</v>
      </c>
      <c r="AI2" s="116"/>
      <c r="AL2" s="115" t="s">
        <v>43</v>
      </c>
      <c r="AM2" s="116"/>
      <c r="AN2" s="115" t="s">
        <v>44</v>
      </c>
      <c r="AO2" s="116"/>
      <c r="AR2" s="115" t="s">
        <v>43</v>
      </c>
      <c r="AS2" s="116"/>
      <c r="AT2" s="115" t="s">
        <v>44</v>
      </c>
      <c r="AU2" s="116"/>
      <c r="AX2" s="115" t="s">
        <v>43</v>
      </c>
      <c r="AY2" s="116"/>
      <c r="AZ2" s="115" t="s">
        <v>44</v>
      </c>
      <c r="BA2" s="116"/>
      <c r="BD2" s="115" t="s">
        <v>43</v>
      </c>
      <c r="BE2" s="116"/>
      <c r="BF2" s="115" t="s">
        <v>44</v>
      </c>
      <c r="BG2" s="116"/>
      <c r="BJ2" s="115" t="s">
        <v>43</v>
      </c>
      <c r="BK2" s="116"/>
      <c r="BL2" s="115" t="s">
        <v>44</v>
      </c>
      <c r="BM2" s="116"/>
      <c r="BP2" s="115" t="s">
        <v>43</v>
      </c>
      <c r="BQ2" s="116"/>
      <c r="BR2" s="115" t="s">
        <v>44</v>
      </c>
      <c r="BS2" s="116"/>
      <c r="BV2" s="115" t="s">
        <v>43</v>
      </c>
      <c r="BW2" s="116"/>
      <c r="BX2" s="115" t="s">
        <v>44</v>
      </c>
      <c r="BY2" s="116"/>
      <c r="CB2" s="115" t="s">
        <v>43</v>
      </c>
      <c r="CC2" s="116"/>
      <c r="CD2" s="115" t="s">
        <v>44</v>
      </c>
      <c r="CE2" s="116"/>
      <c r="CH2" s="115" t="s">
        <v>43</v>
      </c>
      <c r="CI2" s="116"/>
      <c r="CJ2" s="115" t="s">
        <v>44</v>
      </c>
      <c r="CK2" s="116"/>
    </row>
    <row r="3" spans="1:91" ht="105" x14ac:dyDescent="0.25">
      <c r="A3" s="37" t="s">
        <v>10</v>
      </c>
      <c r="B3" s="28" t="s">
        <v>33</v>
      </c>
      <c r="C3" s="28" t="s">
        <v>60</v>
      </c>
      <c r="D3" s="28" t="s">
        <v>29</v>
      </c>
      <c r="E3" s="28" t="s">
        <v>54</v>
      </c>
      <c r="F3" s="28" t="s">
        <v>30</v>
      </c>
      <c r="G3" s="28" t="s">
        <v>55</v>
      </c>
      <c r="H3" s="53" t="s">
        <v>70</v>
      </c>
      <c r="I3" s="53" t="s">
        <v>69</v>
      </c>
      <c r="J3" s="28" t="s">
        <v>50</v>
      </c>
      <c r="K3" s="28" t="s">
        <v>58</v>
      </c>
      <c r="L3" s="28" t="s">
        <v>31</v>
      </c>
      <c r="M3" s="28" t="s">
        <v>56</v>
      </c>
      <c r="N3" s="28" t="s">
        <v>32</v>
      </c>
      <c r="O3" s="28" t="s">
        <v>57</v>
      </c>
      <c r="P3" s="28" t="s">
        <v>34</v>
      </c>
      <c r="Q3" s="28" t="s">
        <v>59</v>
      </c>
      <c r="R3" s="53" t="s">
        <v>95</v>
      </c>
      <c r="S3" s="53" t="s">
        <v>96</v>
      </c>
      <c r="T3" s="53" t="s">
        <v>97</v>
      </c>
      <c r="U3" s="53" t="s">
        <v>98</v>
      </c>
      <c r="V3" s="53" t="s">
        <v>99</v>
      </c>
      <c r="W3" s="53" t="s">
        <v>100</v>
      </c>
      <c r="Y3" s="41" t="s">
        <v>64</v>
      </c>
      <c r="Z3" s="42" t="s">
        <v>63</v>
      </c>
      <c r="AA3" s="43" t="s">
        <v>62</v>
      </c>
      <c r="AB3" s="42" t="s">
        <v>63</v>
      </c>
      <c r="AC3" s="43" t="s">
        <v>62</v>
      </c>
      <c r="AE3" s="41" t="s">
        <v>64</v>
      </c>
      <c r="AF3" s="42" t="s">
        <v>30</v>
      </c>
      <c r="AG3" s="43" t="s">
        <v>55</v>
      </c>
      <c r="AH3" s="42" t="s">
        <v>30</v>
      </c>
      <c r="AI3" s="43" t="s">
        <v>55</v>
      </c>
      <c r="AK3" s="41" t="s">
        <v>64</v>
      </c>
      <c r="AL3" s="50" t="s">
        <v>70</v>
      </c>
      <c r="AM3" s="51" t="s">
        <v>69</v>
      </c>
      <c r="AN3" s="50" t="s">
        <v>70</v>
      </c>
      <c r="AO3" s="52" t="s">
        <v>69</v>
      </c>
      <c r="AQ3" s="41" t="s">
        <v>64</v>
      </c>
      <c r="AR3" s="42" t="s">
        <v>50</v>
      </c>
      <c r="AS3" s="43" t="s">
        <v>58</v>
      </c>
      <c r="AT3" s="42" t="s">
        <v>50</v>
      </c>
      <c r="AU3" s="43" t="s">
        <v>58</v>
      </c>
      <c r="AW3" s="41" t="s">
        <v>64</v>
      </c>
      <c r="AX3" s="42" t="s">
        <v>31</v>
      </c>
      <c r="AY3" s="43" t="s">
        <v>56</v>
      </c>
      <c r="AZ3" s="42" t="s">
        <v>31</v>
      </c>
      <c r="BA3" s="43" t="s">
        <v>56</v>
      </c>
      <c r="BC3" s="41" t="s">
        <v>64</v>
      </c>
      <c r="BD3" s="42" t="s">
        <v>32</v>
      </c>
      <c r="BE3" s="43" t="s">
        <v>57</v>
      </c>
      <c r="BF3" s="42" t="s">
        <v>32</v>
      </c>
      <c r="BG3" s="43" t="s">
        <v>57</v>
      </c>
      <c r="BI3" s="41" t="s">
        <v>64</v>
      </c>
      <c r="BJ3" s="42" t="s">
        <v>34</v>
      </c>
      <c r="BK3" s="43" t="s">
        <v>59</v>
      </c>
      <c r="BL3" s="42" t="s">
        <v>34</v>
      </c>
      <c r="BM3" s="43" t="s">
        <v>59</v>
      </c>
      <c r="BO3" s="41" t="s">
        <v>64</v>
      </c>
      <c r="BP3" s="42" t="s">
        <v>33</v>
      </c>
      <c r="BQ3" s="43" t="s">
        <v>60</v>
      </c>
      <c r="BR3" s="42" t="s">
        <v>33</v>
      </c>
      <c r="BS3" s="43" t="s">
        <v>60</v>
      </c>
      <c r="BU3" s="41" t="s">
        <v>64</v>
      </c>
      <c r="BV3" s="42" t="s">
        <v>95</v>
      </c>
      <c r="BW3" s="43" t="s">
        <v>96</v>
      </c>
      <c r="BX3" s="42" t="s">
        <v>95</v>
      </c>
      <c r="BY3" s="43" t="s">
        <v>96</v>
      </c>
      <c r="CA3" s="41" t="s">
        <v>64</v>
      </c>
      <c r="CB3" s="42" t="s">
        <v>97</v>
      </c>
      <c r="CC3" s="43" t="s">
        <v>98</v>
      </c>
      <c r="CD3" s="42" t="s">
        <v>97</v>
      </c>
      <c r="CE3" s="43" t="s">
        <v>98</v>
      </c>
      <c r="CG3" s="41" t="s">
        <v>64</v>
      </c>
      <c r="CH3" s="42" t="s">
        <v>99</v>
      </c>
      <c r="CI3" s="43" t="s">
        <v>100</v>
      </c>
      <c r="CJ3" s="42" t="s">
        <v>99</v>
      </c>
      <c r="CK3" s="43" t="s">
        <v>100</v>
      </c>
    </row>
    <row r="4" spans="1:91" x14ac:dyDescent="0.25">
      <c r="A4" s="29" t="s">
        <v>37</v>
      </c>
      <c r="B4" s="30">
        <v>20.62629341826166</v>
      </c>
      <c r="C4" s="30">
        <v>8.3159923510586236</v>
      </c>
      <c r="D4" s="31">
        <v>0.64067388346709597</v>
      </c>
      <c r="E4" s="31">
        <v>0.18002852879330625</v>
      </c>
      <c r="F4" s="31">
        <v>0.13582905630270639</v>
      </c>
      <c r="G4" s="31">
        <v>4.0726100098377009E-2</v>
      </c>
      <c r="H4" s="31">
        <v>0.81278101097091848</v>
      </c>
      <c r="I4" s="31">
        <v>3.7592687396917741E-2</v>
      </c>
      <c r="J4" s="31">
        <v>0.1368896008696773</v>
      </c>
      <c r="K4" s="31">
        <v>0.11544241474938947</v>
      </c>
      <c r="L4" s="31">
        <v>0.15063938148016268</v>
      </c>
      <c r="M4" s="31">
        <v>7.2871358164689037E-2</v>
      </c>
      <c r="N4" s="31">
        <v>5.0468209117099351E-2</v>
      </c>
      <c r="O4" s="31">
        <v>1.9704273059880685E-2</v>
      </c>
      <c r="P4" s="32">
        <v>0.14674055527173066</v>
      </c>
      <c r="Q4" s="31">
        <v>4.6342173706082207E-2</v>
      </c>
      <c r="R4" s="32">
        <v>4.8704980712888455E-3</v>
      </c>
      <c r="S4" s="32">
        <v>1.498967403405841E-3</v>
      </c>
      <c r="T4" s="32">
        <v>3.1208145950909816E-2</v>
      </c>
      <c r="U4" s="32">
        <v>8.6139412275796517E-4</v>
      </c>
      <c r="V4" s="32">
        <v>0.13785876169388014</v>
      </c>
      <c r="W4" s="32">
        <v>8.5772823944865698E-2</v>
      </c>
      <c r="Y4" s="29" t="s">
        <v>37</v>
      </c>
      <c r="Z4" s="38">
        <v>0.64067388346709597</v>
      </c>
      <c r="AA4" s="31">
        <v>0.18002852879330625</v>
      </c>
      <c r="AB4" s="38">
        <v>0.83183591115266831</v>
      </c>
      <c r="AC4" s="31">
        <v>2.3659068234378102E-2</v>
      </c>
      <c r="AE4" s="29" t="s">
        <v>37</v>
      </c>
      <c r="AF4" s="38">
        <v>0.13582905630270639</v>
      </c>
      <c r="AG4" s="31">
        <v>4.0726100098377009E-2</v>
      </c>
      <c r="AH4" s="38">
        <v>0.16882711483372581</v>
      </c>
      <c r="AI4" s="31">
        <v>4.7232709104230421E-2</v>
      </c>
      <c r="AK4" s="29" t="s">
        <v>37</v>
      </c>
      <c r="AL4" s="38">
        <v>0.68543087559629245</v>
      </c>
      <c r="AM4" s="47">
        <v>0.10459500893953264</v>
      </c>
      <c r="AN4" s="38">
        <v>0.81278101097091848</v>
      </c>
      <c r="AO4" s="31">
        <v>3.7592687396917741E-2</v>
      </c>
      <c r="AP4" s="4"/>
      <c r="AQ4" s="29" t="s">
        <v>37</v>
      </c>
      <c r="AR4" s="38">
        <v>0.1368896008696773</v>
      </c>
      <c r="AS4" s="31">
        <v>0.11544241474938947</v>
      </c>
      <c r="AT4" s="58">
        <v>8.5816517528972222E-2</v>
      </c>
      <c r="AU4" s="31">
        <v>4.9125089646101815E-2</v>
      </c>
      <c r="AW4" s="29" t="s">
        <v>37</v>
      </c>
      <c r="AX4" s="38">
        <v>0.15063938148016268</v>
      </c>
      <c r="AY4" s="31">
        <v>7.2871358164689037E-2</v>
      </c>
      <c r="AZ4" s="58">
        <v>0.15991558056914917</v>
      </c>
      <c r="BA4" s="31">
        <v>6.6077911887391122E-2</v>
      </c>
      <c r="BC4" s="29" t="s">
        <v>37</v>
      </c>
      <c r="BD4" s="38">
        <v>6.2651246148002798E-2</v>
      </c>
      <c r="BE4" s="31">
        <v>2.6675799343058155E-2</v>
      </c>
      <c r="BF4" s="58">
        <v>0.10610651821124155</v>
      </c>
      <c r="BG4" s="31">
        <v>4.9219120781498482E-2</v>
      </c>
      <c r="BI4" s="29" t="s">
        <v>37</v>
      </c>
      <c r="BJ4" s="38">
        <v>0.14674055527173066</v>
      </c>
      <c r="BK4" s="31">
        <v>4.6342173706082207E-2</v>
      </c>
      <c r="BL4" s="58">
        <v>0.16843970346651715</v>
      </c>
      <c r="BM4" s="31">
        <v>6.0739451996205764E-2</v>
      </c>
      <c r="BO4" s="29" t="s">
        <v>37</v>
      </c>
      <c r="BP4" s="59">
        <v>20.62629341826166</v>
      </c>
      <c r="BQ4" s="30">
        <v>8.3159923510586236</v>
      </c>
      <c r="BR4" s="59">
        <v>16.352221989584681</v>
      </c>
      <c r="BS4" s="30">
        <v>4.9332898830924341</v>
      </c>
      <c r="BU4" s="29" t="s">
        <v>37</v>
      </c>
      <c r="BV4" s="38">
        <v>4.8704980712888455E-3</v>
      </c>
      <c r="BW4" s="31">
        <v>1.498967403405841E-3</v>
      </c>
      <c r="BX4" s="58">
        <v>5.8111535755672912E-3</v>
      </c>
      <c r="BY4" s="31">
        <v>6.6994967962595629E-4</v>
      </c>
      <c r="CA4" s="29" t="s">
        <v>37</v>
      </c>
      <c r="CB4" s="38">
        <v>3.1208145950909816E-2</v>
      </c>
      <c r="CC4" s="31">
        <v>8.6139412275796517E-4</v>
      </c>
      <c r="CD4" s="58">
        <v>2.0889384093626732E-2</v>
      </c>
      <c r="CE4" s="31">
        <v>3.4389956220106185E-4</v>
      </c>
      <c r="CG4" s="29" t="s">
        <v>37</v>
      </c>
      <c r="CH4" s="38">
        <v>0.13785876169388014</v>
      </c>
      <c r="CI4" s="31">
        <v>8.5772823944865698E-2</v>
      </c>
      <c r="CJ4" s="58">
        <v>0.12188666747203802</v>
      </c>
      <c r="CK4" s="31">
        <v>5.4012289251933854E-2</v>
      </c>
      <c r="CL4" s="4"/>
      <c r="CM4" s="4"/>
    </row>
    <row r="5" spans="1:91" x14ac:dyDescent="0.25">
      <c r="A5" s="24" t="s">
        <v>26</v>
      </c>
      <c r="B5" s="9">
        <v>21.435171932789114</v>
      </c>
      <c r="C5" s="9">
        <v>8.2216641049931187</v>
      </c>
      <c r="D5" s="4">
        <v>0.74960129945010856</v>
      </c>
      <c r="E5" s="4">
        <v>2.4742680578511998E-2</v>
      </c>
      <c r="F5" s="4">
        <v>0.13496027886867523</v>
      </c>
      <c r="G5" s="4">
        <v>3.973643101759005E-2</v>
      </c>
      <c r="H5" s="4">
        <v>0.83230241201628252</v>
      </c>
      <c r="I5" s="4">
        <v>1.2394352022862765E-2</v>
      </c>
      <c r="J5" s="4">
        <v>0.22886426063931611</v>
      </c>
      <c r="K5" s="4">
        <v>8.0872727439600681E-2</v>
      </c>
      <c r="L5" s="4">
        <v>0.19543118260534945</v>
      </c>
      <c r="M5" s="4">
        <v>9.194635239357675E-2</v>
      </c>
      <c r="N5" s="4">
        <v>6.3531787369168161E-2</v>
      </c>
      <c r="O5" s="4">
        <v>1.5745898045772231E-2</v>
      </c>
      <c r="P5" s="20">
        <v>0.12969225818753016</v>
      </c>
      <c r="Q5" s="4">
        <v>4.6159071203213033E-2</v>
      </c>
      <c r="R5" s="20">
        <v>4.4285114480012615E-3</v>
      </c>
      <c r="S5" s="20">
        <v>9.406253786768626E-4</v>
      </c>
      <c r="T5" s="20">
        <v>3.1482631531142204E-2</v>
      </c>
      <c r="U5" s="20">
        <v>6.262431319269731E-4</v>
      </c>
      <c r="V5" s="20">
        <v>0.13434664304917443</v>
      </c>
      <c r="W5" s="20">
        <v>1.6523927169153897E-2</v>
      </c>
      <c r="Y5" s="24" t="s">
        <v>26</v>
      </c>
      <c r="Z5" s="39">
        <v>0.74960129945010856</v>
      </c>
      <c r="AA5" s="4">
        <v>2.4742680578511998E-2</v>
      </c>
      <c r="AB5" s="39">
        <v>0.83690528563678024</v>
      </c>
      <c r="AC5" s="4">
        <v>1.339147921244024E-2</v>
      </c>
      <c r="AE5" s="24" t="s">
        <v>26</v>
      </c>
      <c r="AF5" s="39">
        <v>0.13496027886867523</v>
      </c>
      <c r="AG5" s="45">
        <v>3.973643101759005E-2</v>
      </c>
      <c r="AH5" s="39">
        <v>0.11868194242318471</v>
      </c>
      <c r="AI5" s="45">
        <v>2.9909429844633779E-3</v>
      </c>
      <c r="AK5" s="24" t="s">
        <v>26</v>
      </c>
      <c r="AL5" s="39">
        <v>0.69163044527798645</v>
      </c>
      <c r="AM5" s="48">
        <v>2.7238788536627052E-2</v>
      </c>
      <c r="AN5" s="39">
        <v>0.83230241201628252</v>
      </c>
      <c r="AO5" s="45">
        <v>1.2394352022862765E-2</v>
      </c>
      <c r="AQ5" s="24" t="s">
        <v>26</v>
      </c>
      <c r="AR5" s="39">
        <v>0.22886426063931611</v>
      </c>
      <c r="AS5" s="45">
        <v>8.0872727439600681E-2</v>
      </c>
      <c r="AT5" s="39">
        <v>0.11676656042074371</v>
      </c>
      <c r="AU5" s="4">
        <v>3.2570613113238001E-2</v>
      </c>
      <c r="AW5" s="24" t="s">
        <v>26</v>
      </c>
      <c r="AX5" s="39">
        <v>0.19543118260534945</v>
      </c>
      <c r="AY5" s="45">
        <v>9.194635239357675E-2</v>
      </c>
      <c r="AZ5" s="39">
        <v>0.21691201377631211</v>
      </c>
      <c r="BA5" s="4">
        <v>4.6183434523133789E-2</v>
      </c>
      <c r="BC5" s="24" t="s">
        <v>26</v>
      </c>
      <c r="BD5" s="39">
        <v>8.201417589023817E-2</v>
      </c>
      <c r="BE5" s="45">
        <v>1.7783389579441738E-2</v>
      </c>
      <c r="BF5" s="39">
        <v>0.15132097873680841</v>
      </c>
      <c r="BG5" s="4">
        <v>2.2310151118403114E-2</v>
      </c>
      <c r="BI5" s="24" t="s">
        <v>26</v>
      </c>
      <c r="BJ5" s="39">
        <v>0.12969225818753016</v>
      </c>
      <c r="BK5" s="45">
        <v>4.6159071203213033E-2</v>
      </c>
      <c r="BL5" s="39">
        <v>0.11312720668622839</v>
      </c>
      <c r="BM5" s="4">
        <v>2.874541437310291E-2</v>
      </c>
      <c r="BO5" s="24" t="s">
        <v>26</v>
      </c>
      <c r="BP5" s="60">
        <v>21.435171932789114</v>
      </c>
      <c r="BQ5" s="13">
        <v>8.2216641049931187</v>
      </c>
      <c r="BR5" s="60">
        <v>22.306357059191964</v>
      </c>
      <c r="BS5" s="13">
        <v>1.4551496744156316</v>
      </c>
      <c r="BU5" s="24" t="s">
        <v>26</v>
      </c>
      <c r="BV5" s="39">
        <v>4.4285114480012615E-3</v>
      </c>
      <c r="BW5" s="45">
        <v>9.406253786768626E-4</v>
      </c>
      <c r="BX5" s="39">
        <v>5.0880617978949954E-3</v>
      </c>
      <c r="BY5" s="4">
        <v>4.0826821939533007E-4</v>
      </c>
      <c r="CA5" s="24" t="s">
        <v>26</v>
      </c>
      <c r="CB5" s="39">
        <v>3.1482631531142204E-2</v>
      </c>
      <c r="CC5" s="45">
        <v>6.262431319269731E-4</v>
      </c>
      <c r="CD5" s="39">
        <v>2.1067098849135473E-2</v>
      </c>
      <c r="CE5" s="4">
        <v>2.6300424620226323E-4</v>
      </c>
      <c r="CG5" s="24" t="s">
        <v>26</v>
      </c>
      <c r="CH5" s="39">
        <v>0.13434664304917443</v>
      </c>
      <c r="CI5" s="45">
        <v>1.6523927169153897E-2</v>
      </c>
      <c r="CJ5" s="39">
        <v>7.0307763025458103E-2</v>
      </c>
      <c r="CK5" s="4">
        <v>5.0842390617585132E-3</v>
      </c>
      <c r="CL5" s="4"/>
      <c r="CM5" s="4"/>
    </row>
    <row r="6" spans="1:91" x14ac:dyDescent="0.25">
      <c r="A6" s="24" t="s">
        <v>27</v>
      </c>
      <c r="B6" s="9">
        <v>20.221854160997935</v>
      </c>
      <c r="C6" s="9">
        <v>8.3333666370911459</v>
      </c>
      <c r="D6" s="4">
        <v>0.5862101754755894</v>
      </c>
      <c r="E6" s="4">
        <v>0.19852057874076059</v>
      </c>
      <c r="F6" s="4">
        <v>0.13626344501972198</v>
      </c>
      <c r="G6" s="4">
        <v>4.1205154873562556E-2</v>
      </c>
      <c r="H6" s="4">
        <v>0.80720346781510011</v>
      </c>
      <c r="I6" s="4">
        <v>4.0411664292513035E-2</v>
      </c>
      <c r="J6" s="4">
        <v>7.5573161023251456E-2</v>
      </c>
      <c r="K6" s="4">
        <v>9.1935060528265819E-2</v>
      </c>
      <c r="L6" s="4">
        <v>0.12824348091756929</v>
      </c>
      <c r="M6" s="4">
        <v>4.7260525979711449E-2</v>
      </c>
      <c r="N6" s="4">
        <v>3.7404630865030562E-2</v>
      </c>
      <c r="O6" s="4">
        <v>1.3684637184557456E-2</v>
      </c>
      <c r="P6" s="20">
        <v>0.15431757619804204</v>
      </c>
      <c r="Q6" s="4">
        <v>4.4368211171642732E-2</v>
      </c>
      <c r="R6" s="20">
        <v>5.0914913829326362E-3</v>
      </c>
      <c r="S6" s="20">
        <v>1.667768788480744E-3</v>
      </c>
      <c r="T6" s="20">
        <v>3.1070903160793622E-2</v>
      </c>
      <c r="U6" s="20">
        <v>9.2757898403502109E-4</v>
      </c>
      <c r="V6" s="20">
        <v>0.13961482101623304</v>
      </c>
      <c r="W6" s="20">
        <v>0.10435369985601262</v>
      </c>
      <c r="Y6" s="24" t="s">
        <v>27</v>
      </c>
      <c r="Z6" s="39">
        <v>0.5862101754755894</v>
      </c>
      <c r="AA6" s="4">
        <v>0.19852057874076059</v>
      </c>
      <c r="AB6" s="39">
        <v>0.82930122391061234</v>
      </c>
      <c r="AC6" s="4">
        <v>2.7031231725256837E-2</v>
      </c>
      <c r="AE6" s="24" t="s">
        <v>27</v>
      </c>
      <c r="AF6" s="39">
        <v>0.13626344501972198</v>
      </c>
      <c r="AG6" s="45">
        <v>4.1205154873562556E-2</v>
      </c>
      <c r="AH6" s="39">
        <v>0.19389970103899637</v>
      </c>
      <c r="AI6" s="45">
        <v>3.8157785666321699E-2</v>
      </c>
      <c r="AK6" s="24" t="s">
        <v>27</v>
      </c>
      <c r="AL6" s="39">
        <v>0.68233109075544551</v>
      </c>
      <c r="AM6" s="48">
        <v>0.12653209886799976</v>
      </c>
      <c r="AN6" s="39">
        <v>0.80720346781510011</v>
      </c>
      <c r="AO6" s="45">
        <v>4.0411664292513035E-2</v>
      </c>
      <c r="AQ6" s="24" t="s">
        <v>27</v>
      </c>
      <c r="AR6" s="39">
        <v>7.5573161023251456E-2</v>
      </c>
      <c r="AS6" s="45">
        <v>9.1935060528265819E-2</v>
      </c>
      <c r="AT6" s="39">
        <v>6.4389564757745793E-2</v>
      </c>
      <c r="AU6" s="4">
        <v>4.7194199132022212E-2</v>
      </c>
      <c r="AW6" s="24" t="s">
        <v>27</v>
      </c>
      <c r="AX6" s="39">
        <v>0.12824348091756929</v>
      </c>
      <c r="AY6" s="45">
        <v>4.7260525979711449E-2</v>
      </c>
      <c r="AZ6" s="39">
        <v>0.13141736396556772</v>
      </c>
      <c r="BA6" s="4">
        <v>5.5195432765460767E-2</v>
      </c>
      <c r="BC6" s="24" t="s">
        <v>27</v>
      </c>
      <c r="BD6" s="39">
        <v>4.3288316405767448E-2</v>
      </c>
      <c r="BE6" s="45">
        <v>1.8897129407466101E-2</v>
      </c>
      <c r="BF6" s="39">
        <v>6.0892057685674662E-2</v>
      </c>
      <c r="BG6" s="4">
        <v>1.6081230576215164E-2</v>
      </c>
      <c r="BI6" s="24" t="s">
        <v>27</v>
      </c>
      <c r="BJ6" s="39">
        <v>0.15431757619804204</v>
      </c>
      <c r="BK6" s="45">
        <v>4.4368211171642732E-2</v>
      </c>
      <c r="BL6" s="39">
        <v>0.19609595185666151</v>
      </c>
      <c r="BM6" s="4">
        <v>5.3161714554802592E-2</v>
      </c>
      <c r="BO6" s="24" t="s">
        <v>27</v>
      </c>
      <c r="BP6" s="60">
        <v>20.221854160997935</v>
      </c>
      <c r="BQ6" s="13">
        <v>8.3333666370911459</v>
      </c>
      <c r="BR6" s="60">
        <v>13.375154454781041</v>
      </c>
      <c r="BS6" s="13">
        <v>2.9763232348170345</v>
      </c>
      <c r="BU6" s="24" t="s">
        <v>27</v>
      </c>
      <c r="BV6" s="39">
        <v>5.0914913829326362E-3</v>
      </c>
      <c r="BW6" s="45">
        <v>1.667768788480744E-3</v>
      </c>
      <c r="BX6" s="39">
        <v>6.0177512263308039E-3</v>
      </c>
      <c r="BY6" s="4">
        <v>5.8083999741264443E-4</v>
      </c>
      <c r="CA6" s="24" t="s">
        <v>27</v>
      </c>
      <c r="CB6" s="39">
        <v>3.1070903160793622E-2</v>
      </c>
      <c r="CC6" s="45">
        <v>9.2757898403502109E-4</v>
      </c>
      <c r="CD6" s="39">
        <v>2.0838608449195658E-2</v>
      </c>
      <c r="CE6" s="4">
        <v>3.474082575252392E-4</v>
      </c>
      <c r="CG6" s="24" t="s">
        <v>27</v>
      </c>
      <c r="CH6" s="39">
        <v>0.13961482101623304</v>
      </c>
      <c r="CI6" s="45">
        <v>0.10435369985601262</v>
      </c>
      <c r="CJ6" s="39">
        <v>0.13662349731391799</v>
      </c>
      <c r="CK6" s="4">
        <v>5.2594488703799173E-2</v>
      </c>
      <c r="CL6" s="4"/>
      <c r="CM6" s="4"/>
    </row>
    <row r="7" spans="1:91" x14ac:dyDescent="0.25">
      <c r="A7" s="29" t="s">
        <v>38</v>
      </c>
      <c r="B7" s="30">
        <v>14.441120381558223</v>
      </c>
      <c r="C7" s="30">
        <v>7.2805101317368406</v>
      </c>
      <c r="D7" s="31">
        <v>0.69785149844947136</v>
      </c>
      <c r="E7" s="31">
        <v>9.9391741366535585E-2</v>
      </c>
      <c r="F7" s="31">
        <v>0.18873527643581234</v>
      </c>
      <c r="G7" s="31">
        <v>4.4170402600460269E-2</v>
      </c>
      <c r="H7" s="31">
        <v>0.82769308433076683</v>
      </c>
      <c r="I7" s="31">
        <v>8.8266874170260953E-2</v>
      </c>
      <c r="J7" s="31">
        <v>0.10370955719606882</v>
      </c>
      <c r="K7" s="31">
        <v>6.014683401156061E-2</v>
      </c>
      <c r="L7" s="31">
        <v>0.17411408327651653</v>
      </c>
      <c r="M7" s="31">
        <v>3.6107726398788342E-2</v>
      </c>
      <c r="N7" s="31">
        <v>4.7321237232645565E-2</v>
      </c>
      <c r="O7" s="31">
        <v>1.6611171769020744E-2</v>
      </c>
      <c r="P7" s="32">
        <v>0.18184896132517642</v>
      </c>
      <c r="Q7" s="31">
        <v>0.14095703367416254</v>
      </c>
      <c r="R7" s="32">
        <v>7.3341142190635816E-3</v>
      </c>
      <c r="S7" s="32">
        <v>2.7615139170101876E-3</v>
      </c>
      <c r="T7" s="32">
        <v>2.9972690676891404E-2</v>
      </c>
      <c r="U7" s="32">
        <v>1.3421880015603834E-3</v>
      </c>
      <c r="V7" s="32">
        <v>0.16628801130790977</v>
      </c>
      <c r="W7" s="32">
        <v>0.16716421997008968</v>
      </c>
      <c r="Y7" s="29" t="s">
        <v>38</v>
      </c>
      <c r="Z7" s="38">
        <v>0.69785149844947136</v>
      </c>
      <c r="AA7" s="31">
        <v>9.9391741366535585E-2</v>
      </c>
      <c r="AB7" s="38">
        <v>0.83997346361527836</v>
      </c>
      <c r="AC7" s="31">
        <v>1.9752352429627286E-2</v>
      </c>
      <c r="AE7" s="29" t="s">
        <v>38</v>
      </c>
      <c r="AF7" s="38">
        <v>0.18873527643581234</v>
      </c>
      <c r="AG7" s="31">
        <v>4.4170402600460269E-2</v>
      </c>
      <c r="AH7" s="38">
        <v>0.18348449675573242</v>
      </c>
      <c r="AI7" s="31">
        <v>3.4428449831675027E-2</v>
      </c>
      <c r="AK7" s="29" t="s">
        <v>38</v>
      </c>
      <c r="AL7" s="38">
        <v>0.79544425271819019</v>
      </c>
      <c r="AM7" s="47">
        <v>0.11880797741325456</v>
      </c>
      <c r="AN7" s="38">
        <v>0.82769308433076683</v>
      </c>
      <c r="AO7" s="31">
        <v>8.8266874170260953E-2</v>
      </c>
      <c r="AP7" s="4"/>
      <c r="AQ7" s="29" t="s">
        <v>38</v>
      </c>
      <c r="AR7" s="38">
        <v>0.10370955719606882</v>
      </c>
      <c r="AS7" s="31">
        <v>6.014683401156061E-2</v>
      </c>
      <c r="AT7" s="38">
        <v>0.1153988752656101</v>
      </c>
      <c r="AU7" s="31">
        <v>0.10750783565849271</v>
      </c>
      <c r="AW7" s="29" t="s">
        <v>38</v>
      </c>
      <c r="AX7" s="38">
        <v>0.17411408327651653</v>
      </c>
      <c r="AY7" s="31">
        <v>3.6107726398788342E-2</v>
      </c>
      <c r="AZ7" s="38">
        <v>0.18955475134655705</v>
      </c>
      <c r="BA7" s="31">
        <v>2.7537797870598686E-2</v>
      </c>
      <c r="BC7" s="29" t="s">
        <v>38</v>
      </c>
      <c r="BD7" s="38">
        <v>5.2873596217820291E-2</v>
      </c>
      <c r="BE7" s="31">
        <v>1.8573730481259012E-2</v>
      </c>
      <c r="BF7" s="38">
        <v>9.5147918715780114E-2</v>
      </c>
      <c r="BG7" s="31">
        <v>5.612610534419147E-2</v>
      </c>
      <c r="BI7" s="29" t="s">
        <v>38</v>
      </c>
      <c r="BJ7" s="38">
        <v>0.18184896132517642</v>
      </c>
      <c r="BK7" s="31">
        <v>0.14095703367416254</v>
      </c>
      <c r="BL7" s="38">
        <v>0.15372520984630356</v>
      </c>
      <c r="BM7" s="31">
        <v>5.8831611942183684E-2</v>
      </c>
      <c r="BO7" s="29" t="s">
        <v>38</v>
      </c>
      <c r="BP7" s="59">
        <v>14.441120381558223</v>
      </c>
      <c r="BQ7" s="30">
        <v>7.2805101317368406</v>
      </c>
      <c r="BR7" s="59">
        <v>15.253955869366832</v>
      </c>
      <c r="BS7" s="30">
        <v>2.382095261626533</v>
      </c>
      <c r="BU7" s="29" t="s">
        <v>38</v>
      </c>
      <c r="BV7" s="38">
        <v>7.3341142190635816E-3</v>
      </c>
      <c r="BW7" s="31">
        <v>2.7615139170101876E-3</v>
      </c>
      <c r="BX7" s="38">
        <v>6.24837434854427E-3</v>
      </c>
      <c r="BY7" s="31">
        <v>2.7333936077019024E-3</v>
      </c>
      <c r="CA7" s="29" t="s">
        <v>38</v>
      </c>
      <c r="CB7" s="38">
        <v>2.9972690676891404E-2</v>
      </c>
      <c r="CC7" s="31">
        <v>1.3421880015603834E-3</v>
      </c>
      <c r="CD7" s="38">
        <v>2.0598465049792663E-2</v>
      </c>
      <c r="CE7" s="31">
        <v>1.1589567176559558E-3</v>
      </c>
      <c r="CG7" s="29" t="s">
        <v>38</v>
      </c>
      <c r="CH7" s="38">
        <v>0.16628801130790977</v>
      </c>
      <c r="CI7" s="31">
        <v>0.16716421997008968</v>
      </c>
      <c r="CJ7" s="38">
        <v>0.15534923634817338</v>
      </c>
      <c r="CK7" s="31">
        <v>0.13218807070619887</v>
      </c>
      <c r="CL7" s="4"/>
      <c r="CM7" s="4"/>
    </row>
    <row r="8" spans="1:91" x14ac:dyDescent="0.25">
      <c r="A8" s="24" t="s">
        <v>19</v>
      </c>
      <c r="B8" s="9">
        <v>13.489781481713479</v>
      </c>
      <c r="C8" s="9">
        <v>3.4825876544570895</v>
      </c>
      <c r="D8" s="4">
        <v>0.67538556914731473</v>
      </c>
      <c r="E8" s="4">
        <v>0.13877291978176554</v>
      </c>
      <c r="F8" s="4">
        <v>0.16422471900780997</v>
      </c>
      <c r="G8" s="4">
        <v>3.2900709546552186E-2</v>
      </c>
      <c r="H8" s="4">
        <v>0.89540198880064759</v>
      </c>
      <c r="I8" s="4">
        <v>6.697597089366196E-2</v>
      </c>
      <c r="J8" s="4">
        <v>0.13157761496520309</v>
      </c>
      <c r="K8" s="4">
        <v>5.5721440484907694E-2</v>
      </c>
      <c r="L8" s="4">
        <v>0.13919960819152621</v>
      </c>
      <c r="M8" s="4">
        <v>2.9055748976173114E-2</v>
      </c>
      <c r="N8" s="4">
        <v>3.8847431724194165E-2</v>
      </c>
      <c r="O8" s="4">
        <v>5.3201410407943588E-3</v>
      </c>
      <c r="P8" s="20">
        <v>0.21235866038814391</v>
      </c>
      <c r="Q8" s="4">
        <v>0.11655008774001967</v>
      </c>
      <c r="R8" s="20">
        <v>8.7305866247931168E-3</v>
      </c>
      <c r="S8" s="20">
        <v>3.2807790512852232E-3</v>
      </c>
      <c r="T8" s="20">
        <v>2.9099794112195699E-2</v>
      </c>
      <c r="U8" s="20">
        <v>1.6829029053267123E-3</v>
      </c>
      <c r="V8" s="20">
        <v>0.10633614604278285</v>
      </c>
      <c r="W8" s="20">
        <v>3.6041683082918261E-2</v>
      </c>
      <c r="Y8" s="24" t="s">
        <v>19</v>
      </c>
      <c r="Z8" s="39">
        <v>0.67538556914731473</v>
      </c>
      <c r="AA8" s="4">
        <v>0.13877291978176554</v>
      </c>
      <c r="AB8" s="39">
        <v>0.85211127877063053</v>
      </c>
      <c r="AC8" s="4">
        <v>1.3720242464568617E-2</v>
      </c>
      <c r="AE8" s="24" t="s">
        <v>19</v>
      </c>
      <c r="AF8" s="39">
        <v>0.16422471900780997</v>
      </c>
      <c r="AG8" s="45">
        <v>3.2900709546552186E-2</v>
      </c>
      <c r="AH8" s="39">
        <v>0.15243131667375565</v>
      </c>
      <c r="AI8" s="45">
        <v>3.749973833925082E-2</v>
      </c>
      <c r="AK8" s="24" t="s">
        <v>19</v>
      </c>
      <c r="AL8" s="39">
        <v>0.85657567861056672</v>
      </c>
      <c r="AM8" s="48">
        <v>2.5445512279207994E-2</v>
      </c>
      <c r="AN8" s="39">
        <v>0.89540198880064759</v>
      </c>
      <c r="AO8" s="45">
        <v>6.697597089366196E-2</v>
      </c>
      <c r="AQ8" s="24" t="s">
        <v>19</v>
      </c>
      <c r="AR8" s="39">
        <v>0.13157761496520309</v>
      </c>
      <c r="AS8" s="45">
        <v>5.5721440484907694E-2</v>
      </c>
      <c r="AT8" s="39">
        <v>7.5247227976315445E-2</v>
      </c>
      <c r="AU8" s="4">
        <v>6.1756969248701844E-3</v>
      </c>
      <c r="AW8" s="24" t="s">
        <v>19</v>
      </c>
      <c r="AX8" s="39">
        <v>0.13919960819152621</v>
      </c>
      <c r="AY8" s="45">
        <v>2.9055748976173114E-2</v>
      </c>
      <c r="AZ8" s="39">
        <v>0.18910628706382637</v>
      </c>
      <c r="BA8" s="4">
        <v>1.5793817601530046E-2</v>
      </c>
      <c r="BC8" s="24" t="s">
        <v>19</v>
      </c>
      <c r="BD8" s="39">
        <v>4.5926761007857655E-2</v>
      </c>
      <c r="BE8" s="45">
        <v>5.1708411535715936E-3</v>
      </c>
      <c r="BF8" s="39">
        <v>0.27589256469046192</v>
      </c>
      <c r="BG8" s="4">
        <v>0</v>
      </c>
      <c r="BI8" s="24" t="s">
        <v>19</v>
      </c>
      <c r="BJ8" s="39">
        <v>0.21235866038814391</v>
      </c>
      <c r="BK8" s="45">
        <v>0.11655008774001967</v>
      </c>
      <c r="BL8" s="39">
        <v>0.2331332531000111</v>
      </c>
      <c r="BM8" s="4">
        <v>0.1030280216687494</v>
      </c>
      <c r="BO8" s="24" t="s">
        <v>19</v>
      </c>
      <c r="BP8" s="60">
        <v>13.489781481713479</v>
      </c>
      <c r="BQ8" s="13">
        <v>3.4825876544570895</v>
      </c>
      <c r="BR8" s="60">
        <v>16.150915812719049</v>
      </c>
      <c r="BS8" s="13">
        <v>2.961383053237971</v>
      </c>
      <c r="BU8" s="24" t="s">
        <v>19</v>
      </c>
      <c r="BV8" s="39">
        <v>8.7305866247931168E-3</v>
      </c>
      <c r="BW8" s="45">
        <v>3.2807790512852232E-3</v>
      </c>
      <c r="BX8" s="39">
        <v>5.3729830646140828E-3</v>
      </c>
      <c r="BY8" s="4">
        <v>3.0355531182180005E-4</v>
      </c>
      <c r="CA8" s="24" t="s">
        <v>19</v>
      </c>
      <c r="CB8" s="39">
        <v>2.9099794112195699E-2</v>
      </c>
      <c r="CC8" s="45">
        <v>1.6829029053267123E-3</v>
      </c>
      <c r="CD8" s="39">
        <v>2.1070157038044799E-2</v>
      </c>
      <c r="CE8" s="4">
        <v>1.8186691443091048E-4</v>
      </c>
      <c r="CG8" s="24" t="s">
        <v>19</v>
      </c>
      <c r="CH8" s="39">
        <v>0.10633614604278285</v>
      </c>
      <c r="CI8" s="45">
        <v>3.6041683082918261E-2</v>
      </c>
      <c r="CJ8" s="39">
        <v>7.4533160701846748E-2</v>
      </c>
      <c r="CK8" s="4">
        <v>6.9479764098622554E-2</v>
      </c>
      <c r="CL8" s="4"/>
      <c r="CM8" s="4"/>
    </row>
    <row r="9" spans="1:91" x14ac:dyDescent="0.25">
      <c r="A9" s="24" t="s">
        <v>21</v>
      </c>
      <c r="B9" s="9">
        <v>15.818275807431279</v>
      </c>
      <c r="C9" s="9">
        <v>9.7850553919050469</v>
      </c>
      <c r="D9" s="4">
        <v>0.70927265609640633</v>
      </c>
      <c r="E9" s="4">
        <v>5.386066499603432E-2</v>
      </c>
      <c r="F9" s="4">
        <v>0.19974692160884541</v>
      </c>
      <c r="G9" s="4">
        <v>5.3902268432244514E-2</v>
      </c>
      <c r="H9" s="4">
        <v>0.85399238927781218</v>
      </c>
      <c r="I9" s="4">
        <v>4.2073933162372415E-2</v>
      </c>
      <c r="J9" s="4">
        <v>9.2584508142326258E-2</v>
      </c>
      <c r="K9" s="4">
        <v>4.8837505562045115E-2</v>
      </c>
      <c r="L9" s="4">
        <v>0.18676706336162743</v>
      </c>
      <c r="M9" s="4">
        <v>2.4486689761577436E-2</v>
      </c>
      <c r="N9" s="4">
        <v>4.7901976529939515E-2</v>
      </c>
      <c r="O9" s="4">
        <v>1.7282530323399107E-2</v>
      </c>
      <c r="P9" s="20">
        <v>0.17596415852443509</v>
      </c>
      <c r="Q9" s="4">
        <v>0.17504002290128609</v>
      </c>
      <c r="R9" s="20">
        <v>6.023553638643004E-3</v>
      </c>
      <c r="S9" s="20">
        <v>1.3897405997220225E-3</v>
      </c>
      <c r="T9" s="20">
        <v>3.0636481100740794E-2</v>
      </c>
      <c r="U9" s="20">
        <v>7.0120735801866454E-4</v>
      </c>
      <c r="V9" s="20">
        <v>0.11314425295405857</v>
      </c>
      <c r="W9" s="20">
        <v>8.5701807959168985E-2</v>
      </c>
      <c r="Y9" s="24" t="s">
        <v>21</v>
      </c>
      <c r="Z9" s="39">
        <v>0.70927265609640633</v>
      </c>
      <c r="AA9" s="4">
        <v>5.386066499603432E-2</v>
      </c>
      <c r="AB9" s="39">
        <v>0.83988736244918905</v>
      </c>
      <c r="AC9" s="4">
        <v>2.4552429661188681E-2</v>
      </c>
      <c r="AE9" s="24" t="s">
        <v>21</v>
      </c>
      <c r="AF9" s="39">
        <v>0.19974692160884541</v>
      </c>
      <c r="AG9" s="45">
        <v>5.3902268432244514E-2</v>
      </c>
      <c r="AH9" s="39">
        <v>0.19444313976499769</v>
      </c>
      <c r="AI9" s="45">
        <v>3.5820641524811216E-2</v>
      </c>
      <c r="AK9" s="24" t="s">
        <v>21</v>
      </c>
      <c r="AL9" s="39">
        <v>0.78815264104816263</v>
      </c>
      <c r="AM9" s="48">
        <v>0.13809735008820853</v>
      </c>
      <c r="AN9" s="39">
        <v>0.85399238927781218</v>
      </c>
      <c r="AO9" s="45">
        <v>4.2073933162372415E-2</v>
      </c>
      <c r="AQ9" s="24" t="s">
        <v>21</v>
      </c>
      <c r="AR9" s="39">
        <v>9.2584508142326258E-2</v>
      </c>
      <c r="AS9" s="45">
        <v>4.8837505562045115E-2</v>
      </c>
      <c r="AT9" s="39">
        <v>0.11629175337240402</v>
      </c>
      <c r="AU9" s="4">
        <v>7.5555524860134476E-2</v>
      </c>
      <c r="AW9" s="24" t="s">
        <v>21</v>
      </c>
      <c r="AX9" s="39">
        <v>0.18676706336162743</v>
      </c>
      <c r="AY9" s="45">
        <v>2.4486689761577436E-2</v>
      </c>
      <c r="AZ9" s="39">
        <v>0.17270383506436557</v>
      </c>
      <c r="BA9" s="4">
        <v>1.8590639806604446E-2</v>
      </c>
      <c r="BC9" s="24" t="s">
        <v>21</v>
      </c>
      <c r="BD9" s="39">
        <v>5.2850958831318122E-2</v>
      </c>
      <c r="BE9" s="45">
        <v>1.9610181325199587E-2</v>
      </c>
      <c r="BF9" s="39">
        <v>8.145435875173529E-2</v>
      </c>
      <c r="BG9" s="4">
        <v>3.6311847424631852E-2</v>
      </c>
      <c r="BI9" s="24" t="s">
        <v>21</v>
      </c>
      <c r="BJ9" s="39">
        <v>0.17596415852443509</v>
      </c>
      <c r="BK9" s="45">
        <v>0.17504002290128609</v>
      </c>
      <c r="BL9" s="39">
        <v>0.1341793592411874</v>
      </c>
      <c r="BM9" s="4">
        <v>2.6997678874216429E-2</v>
      </c>
      <c r="BO9" s="24" t="s">
        <v>21</v>
      </c>
      <c r="BP9" s="60">
        <v>15.818275807431279</v>
      </c>
      <c r="BQ9" s="13">
        <v>9.7850553919050469</v>
      </c>
      <c r="BR9" s="60">
        <v>15.034552026715497</v>
      </c>
      <c r="BS9" s="13">
        <v>2.5109145595794602</v>
      </c>
      <c r="BU9" s="24" t="s">
        <v>21</v>
      </c>
      <c r="BV9" s="39">
        <v>6.023553638643004E-3</v>
      </c>
      <c r="BW9" s="45">
        <v>1.3897405997220225E-3</v>
      </c>
      <c r="BX9" s="39">
        <v>7.6017231819790233E-3</v>
      </c>
      <c r="BY9" s="4">
        <v>3.3164673565841849E-3</v>
      </c>
      <c r="CA9" s="24" t="s">
        <v>21</v>
      </c>
      <c r="CB9" s="39">
        <v>3.0636481100740794E-2</v>
      </c>
      <c r="CC9" s="45">
        <v>7.0120735801866454E-4</v>
      </c>
      <c r="CD9" s="39">
        <v>2.013010374719405E-2</v>
      </c>
      <c r="CE9" s="4">
        <v>1.2911811215844523E-3</v>
      </c>
      <c r="CG9" s="24" t="s">
        <v>21</v>
      </c>
      <c r="CH9" s="39">
        <v>0.11314425295405857</v>
      </c>
      <c r="CI9" s="45">
        <v>8.5701807959168985E-2</v>
      </c>
      <c r="CJ9" s="39">
        <v>0.16053198132291691</v>
      </c>
      <c r="CK9" s="4">
        <v>0.14208248718955846</v>
      </c>
      <c r="CL9" s="4"/>
      <c r="CM9" s="4"/>
    </row>
    <row r="10" spans="1:91" x14ac:dyDescent="0.25">
      <c r="A10" s="24" t="s">
        <v>22</v>
      </c>
      <c r="B10" s="9">
        <v>12.638148429656857</v>
      </c>
      <c r="C10" s="9">
        <v>0.67186948233277899</v>
      </c>
      <c r="D10" s="4">
        <v>0.69747511245775773</v>
      </c>
      <c r="E10" s="4">
        <v>0.11700111941894381</v>
      </c>
      <c r="F10" s="4">
        <v>0.19122254351774851</v>
      </c>
      <c r="G10" s="4">
        <v>7.8272286791103794E-3</v>
      </c>
      <c r="H10" s="4">
        <v>0.75438967467525897</v>
      </c>
      <c r="I10" s="4">
        <v>9.8852370789667784E-2</v>
      </c>
      <c r="J10" s="4">
        <v>9.871581527460277E-2</v>
      </c>
      <c r="K10" s="4">
        <v>7.3002113975506086E-2</v>
      </c>
      <c r="L10" s="4">
        <v>0.183722598191285</v>
      </c>
      <c r="M10" s="4">
        <v>3.9244097439449094E-2</v>
      </c>
      <c r="N10" s="4">
        <v>5.1808962310358593E-2</v>
      </c>
      <c r="O10" s="4">
        <v>1.8078210067904311E-2</v>
      </c>
      <c r="P10" s="20">
        <v>0.16003075583091314</v>
      </c>
      <c r="Q10" s="4">
        <v>4.955938085214804E-2</v>
      </c>
      <c r="R10" s="20">
        <v>8.5587629741752051E-3</v>
      </c>
      <c r="S10" s="20">
        <v>2.9987546714786758E-3</v>
      </c>
      <c r="T10" s="20">
        <v>2.9518006393888341E-2</v>
      </c>
      <c r="U10" s="20">
        <v>1.2411314015998442E-3</v>
      </c>
      <c r="V10" s="20">
        <v>0.33252739328073894</v>
      </c>
      <c r="W10" s="20">
        <v>0.24271099416182793</v>
      </c>
      <c r="Y10" s="24" t="s">
        <v>22</v>
      </c>
      <c r="Z10" s="39">
        <v>0.69747511245775773</v>
      </c>
      <c r="AA10" s="4">
        <v>0.11700111941894381</v>
      </c>
      <c r="AB10" s="39">
        <v>0.83403370778673658</v>
      </c>
      <c r="AC10" s="4">
        <v>7.9470718931741319E-3</v>
      </c>
      <c r="AE10" s="24" t="s">
        <v>22</v>
      </c>
      <c r="AF10" s="39">
        <v>0.19122254351774851</v>
      </c>
      <c r="AG10" s="45">
        <v>7.8272286791103794E-3</v>
      </c>
      <c r="AH10" s="39">
        <v>0.18257312228282294</v>
      </c>
      <c r="AI10" s="45">
        <v>1.6280152390819588E-2</v>
      </c>
      <c r="AK10" s="24" t="s">
        <v>22</v>
      </c>
      <c r="AL10" s="39">
        <v>0.74889605016586847</v>
      </c>
      <c r="AM10" s="48">
        <v>0.10799069448898299</v>
      </c>
      <c r="AN10" s="39">
        <v>0.75438967467525897</v>
      </c>
      <c r="AO10" s="45">
        <v>9.8852370789667784E-2</v>
      </c>
      <c r="AQ10" s="24" t="s">
        <v>22</v>
      </c>
      <c r="AR10" s="39">
        <v>9.871581527460277E-2</v>
      </c>
      <c r="AS10" s="45">
        <v>7.3002113975506086E-2</v>
      </c>
      <c r="AT10" s="39">
        <v>0.11875702019513634</v>
      </c>
      <c r="AU10" s="4">
        <v>0.14716326760061796</v>
      </c>
      <c r="AW10" s="24" t="s">
        <v>22</v>
      </c>
      <c r="AX10" s="39">
        <v>0.183722598191285</v>
      </c>
      <c r="AY10" s="45">
        <v>3.9244097439449094E-2</v>
      </c>
      <c r="AZ10" s="39">
        <v>0.21505535791120964</v>
      </c>
      <c r="BA10" s="4">
        <v>2.3569879088499762E-2</v>
      </c>
      <c r="BC10" s="24" t="s">
        <v>22</v>
      </c>
      <c r="BD10" s="39">
        <v>5.7550094464133041E-2</v>
      </c>
      <c r="BE10" s="45">
        <v>2.0590115886521213E-2</v>
      </c>
      <c r="BF10" s="39">
        <v>8.5564150999400387E-2</v>
      </c>
      <c r="BG10" s="4">
        <v>2.4589774014301638E-2</v>
      </c>
      <c r="BI10" s="24" t="s">
        <v>22</v>
      </c>
      <c r="BJ10" s="39">
        <v>0.16003075583091314</v>
      </c>
      <c r="BK10" s="45">
        <v>4.955938085214804E-2</v>
      </c>
      <c r="BL10" s="39">
        <v>0.14333996412712405</v>
      </c>
      <c r="BM10" s="4">
        <v>1.2208384848560695E-2</v>
      </c>
      <c r="BO10" s="24" t="s">
        <v>22</v>
      </c>
      <c r="BP10" s="60">
        <v>12.638148429656857</v>
      </c>
      <c r="BQ10" s="13">
        <v>0.67186948233277899</v>
      </c>
      <c r="BR10" s="60">
        <v>15.134581661667736</v>
      </c>
      <c r="BS10" s="13">
        <v>1.6408762852260885</v>
      </c>
      <c r="BU10" s="24" t="s">
        <v>22</v>
      </c>
      <c r="BV10" s="39">
        <v>8.5587629741752051E-3</v>
      </c>
      <c r="BW10" s="45">
        <v>2.9987546714786758E-3</v>
      </c>
      <c r="BX10" s="39">
        <v>4.6560467403572404E-3</v>
      </c>
      <c r="BY10" s="4">
        <v>4.5146824921864481E-4</v>
      </c>
      <c r="CA10" s="24" t="s">
        <v>22</v>
      </c>
      <c r="CB10" s="39">
        <v>2.9518006393888341E-2</v>
      </c>
      <c r="CC10" s="45">
        <v>1.2411314015998442E-3</v>
      </c>
      <c r="CD10" s="39">
        <v>2.1065161009564518E-2</v>
      </c>
      <c r="CE10" s="4">
        <v>9.242218080078629E-4</v>
      </c>
      <c r="CG10" s="24" t="s">
        <v>22</v>
      </c>
      <c r="CH10" s="39">
        <v>0.33252739328073894</v>
      </c>
      <c r="CI10" s="45">
        <v>0.24271099416182793</v>
      </c>
      <c r="CJ10" s="39">
        <v>0.18798315670922142</v>
      </c>
      <c r="CK10" s="4">
        <v>0.12391653031273489</v>
      </c>
      <c r="CL10" s="4"/>
      <c r="CM10" s="4"/>
    </row>
    <row r="11" spans="1:91" x14ac:dyDescent="0.25">
      <c r="A11" s="29" t="s">
        <v>39</v>
      </c>
      <c r="B11" s="30">
        <v>15.262759856041857</v>
      </c>
      <c r="C11" s="30">
        <v>5.6149245661677361</v>
      </c>
      <c r="D11" s="31">
        <v>0.61345909387822806</v>
      </c>
      <c r="E11" s="31">
        <v>0.16888510499449541</v>
      </c>
      <c r="F11" s="31">
        <v>0.17114046178758144</v>
      </c>
      <c r="G11" s="31">
        <v>4.7286090778775353E-2</v>
      </c>
      <c r="H11" s="31">
        <v>0.79095622631503004</v>
      </c>
      <c r="I11" s="31">
        <v>0.11815446455512912</v>
      </c>
      <c r="J11" s="31">
        <v>0.11076048676502445</v>
      </c>
      <c r="K11" s="31">
        <v>4.9770850286333761E-2</v>
      </c>
      <c r="L11" s="31">
        <v>0.20349734547906814</v>
      </c>
      <c r="M11" s="31">
        <v>4.5706598901229023E-2</v>
      </c>
      <c r="N11" s="31">
        <v>5.5724132645996023E-2</v>
      </c>
      <c r="O11" s="31">
        <v>2.5449636364687112E-2</v>
      </c>
      <c r="P11" s="32">
        <v>0.14289997851974015</v>
      </c>
      <c r="Q11" s="31">
        <v>4.7227288077877627E-2</v>
      </c>
      <c r="R11" s="32">
        <v>5.1653862913127275E-3</v>
      </c>
      <c r="S11" s="32">
        <v>2.0377574618938611E-3</v>
      </c>
      <c r="T11" s="32">
        <v>2.490833342302453E-2</v>
      </c>
      <c r="U11" s="32">
        <v>8.3860639866471763E-3</v>
      </c>
      <c r="V11" s="32">
        <v>0.12424181246152537</v>
      </c>
      <c r="W11" s="32">
        <v>0.11005119647783623</v>
      </c>
      <c r="Y11" s="29" t="s">
        <v>39</v>
      </c>
      <c r="Z11" s="38">
        <v>0.61345909387822806</v>
      </c>
      <c r="AA11" s="31">
        <v>0.16888510499449541</v>
      </c>
      <c r="AB11" s="38">
        <v>0.753450508432428</v>
      </c>
      <c r="AC11" s="31">
        <v>0.16666347065969556</v>
      </c>
      <c r="AE11" s="29" t="s">
        <v>39</v>
      </c>
      <c r="AF11" s="38">
        <v>0.17114046178758144</v>
      </c>
      <c r="AG11" s="31">
        <v>4.7286090778775353E-2</v>
      </c>
      <c r="AH11" s="38">
        <v>0.16593461077321658</v>
      </c>
      <c r="AI11" s="31">
        <v>3.1408382318790201E-2</v>
      </c>
      <c r="AK11" s="29" t="s">
        <v>39</v>
      </c>
      <c r="AL11" s="38">
        <v>0.79859399948095022</v>
      </c>
      <c r="AM11" s="47">
        <v>7.6880774659143086E-2</v>
      </c>
      <c r="AN11" s="38">
        <v>0.79095622631503004</v>
      </c>
      <c r="AO11" s="31">
        <v>0.11815446455512912</v>
      </c>
      <c r="AP11" s="4"/>
      <c r="AQ11" s="29" t="s">
        <v>39</v>
      </c>
      <c r="AR11" s="38">
        <v>0.11076048676502445</v>
      </c>
      <c r="AS11" s="31">
        <v>4.9770850286333761E-2</v>
      </c>
      <c r="AT11" s="38">
        <v>8.3087653245985674E-2</v>
      </c>
      <c r="AU11" s="31">
        <v>5.2064840983661473E-2</v>
      </c>
      <c r="AW11" s="29" t="s">
        <v>39</v>
      </c>
      <c r="AX11" s="38">
        <v>0.20349734547906814</v>
      </c>
      <c r="AY11" s="31">
        <v>4.5706598901229023E-2</v>
      </c>
      <c r="AZ11" s="38">
        <v>0.23211406164521603</v>
      </c>
      <c r="BA11" s="31">
        <v>7.8662434496109004E-2</v>
      </c>
      <c r="BC11" s="29" t="s">
        <v>39</v>
      </c>
      <c r="BD11" s="38">
        <v>6.2228759624797299E-2</v>
      </c>
      <c r="BE11" s="31">
        <v>2.7433866311219218E-2</v>
      </c>
      <c r="BF11" s="38">
        <v>0.11075156126358422</v>
      </c>
      <c r="BG11" s="31">
        <v>3.5807152600659732E-2</v>
      </c>
      <c r="BI11" s="29" t="s">
        <v>39</v>
      </c>
      <c r="BJ11" s="38">
        <v>0.14289997851974015</v>
      </c>
      <c r="BK11" s="31">
        <v>4.7227288077877627E-2</v>
      </c>
      <c r="BL11" s="38">
        <v>0.11132217565563535</v>
      </c>
      <c r="BM11" s="31">
        <v>1.0962930824541155E-2</v>
      </c>
      <c r="BO11" s="29" t="s">
        <v>39</v>
      </c>
      <c r="BP11" s="59">
        <v>15.262759856041857</v>
      </c>
      <c r="BQ11" s="30">
        <v>5.6149245661677361</v>
      </c>
      <c r="BR11" s="59">
        <v>17.305870872450331</v>
      </c>
      <c r="BS11" s="30">
        <v>3.1170326900501859</v>
      </c>
      <c r="BU11" s="29" t="s">
        <v>39</v>
      </c>
      <c r="BV11" s="38">
        <v>5.1653862913127275E-3</v>
      </c>
      <c r="BW11" s="31">
        <v>2.0377574618938611E-3</v>
      </c>
      <c r="BX11" s="38">
        <v>6.7705390070102083E-3</v>
      </c>
      <c r="BY11" s="31">
        <v>4.1765157597108216E-3</v>
      </c>
      <c r="CA11" s="29" t="s">
        <v>39</v>
      </c>
      <c r="CB11" s="38">
        <v>2.490833342302453E-2</v>
      </c>
      <c r="CC11" s="31">
        <v>8.3860639866471763E-3</v>
      </c>
      <c r="CD11" s="38">
        <v>2.145832565782458E-2</v>
      </c>
      <c r="CE11" s="31">
        <v>1.0531935582446146E-2</v>
      </c>
      <c r="CG11" s="29" t="s">
        <v>39</v>
      </c>
      <c r="CH11" s="38">
        <v>0.12424181246152537</v>
      </c>
      <c r="CI11" s="31">
        <v>0.11005119647783623</v>
      </c>
      <c r="CJ11" s="38">
        <v>0.13455149290139012</v>
      </c>
      <c r="CK11" s="31">
        <v>0.11779714144850446</v>
      </c>
      <c r="CL11" s="4"/>
      <c r="CM11" s="4"/>
    </row>
    <row r="12" spans="1:91" x14ac:dyDescent="0.25">
      <c r="A12" s="24" t="s">
        <v>24</v>
      </c>
      <c r="B12" s="9">
        <v>12.944839184949364</v>
      </c>
      <c r="C12" s="9">
        <v>2.1992975610954</v>
      </c>
      <c r="D12" s="4">
        <v>0.66348212707957455</v>
      </c>
      <c r="E12" s="4">
        <v>0.12554144945357573</v>
      </c>
      <c r="F12" s="4">
        <v>0.19023463129997253</v>
      </c>
      <c r="G12" s="4">
        <v>2.3485585129167451E-2</v>
      </c>
      <c r="H12" s="4">
        <v>0.82151869433641156</v>
      </c>
      <c r="I12" s="4">
        <v>0.10868973685602158</v>
      </c>
      <c r="J12" s="4">
        <v>0.10094369260914426</v>
      </c>
      <c r="K12" s="4">
        <v>3.1511843853139175E-2</v>
      </c>
      <c r="L12" s="4">
        <v>0.21598530492344023</v>
      </c>
      <c r="M12" s="4">
        <v>7.2615513530288958E-2</v>
      </c>
      <c r="N12" s="4">
        <v>5.3940075261768285E-2</v>
      </c>
      <c r="O12" s="4">
        <v>2.4123407869283086E-2</v>
      </c>
      <c r="P12" s="20">
        <v>0.14603952895323155</v>
      </c>
      <c r="Q12" s="4">
        <v>5.3024610245182346E-2</v>
      </c>
      <c r="R12" s="20">
        <v>4.7240580100815395E-3</v>
      </c>
      <c r="S12" s="20">
        <v>2.2666299448804847E-3</v>
      </c>
      <c r="T12" s="20">
        <v>2.3528143467069666E-2</v>
      </c>
      <c r="U12" s="20">
        <v>9.9633651498866639E-3</v>
      </c>
      <c r="V12" s="20">
        <v>0.1162524655164557</v>
      </c>
      <c r="W12" s="20">
        <v>6.142856288256162E-2</v>
      </c>
      <c r="Y12" s="24" t="s">
        <v>24</v>
      </c>
      <c r="Z12" s="39">
        <v>0.66348212707957455</v>
      </c>
      <c r="AA12" s="4">
        <v>0.12554144945357573</v>
      </c>
      <c r="AB12" s="39">
        <v>0.82778074993211681</v>
      </c>
      <c r="AC12" s="4">
        <v>9.2261844191952429E-3</v>
      </c>
      <c r="AE12" s="24" t="s">
        <v>24</v>
      </c>
      <c r="AF12" s="39">
        <v>0.19023463129997253</v>
      </c>
      <c r="AG12" s="45">
        <v>2.3485585129167451E-2</v>
      </c>
      <c r="AH12" s="39">
        <v>0.16281643634041151</v>
      </c>
      <c r="AI12" s="45">
        <v>3.4628121976281977E-2</v>
      </c>
      <c r="AK12" s="24" t="s">
        <v>24</v>
      </c>
      <c r="AL12" s="39">
        <v>0.78737360301579085</v>
      </c>
      <c r="AM12" s="48">
        <v>5.9707842644123092E-2</v>
      </c>
      <c r="AN12" s="39">
        <v>0.82151869433641156</v>
      </c>
      <c r="AO12" s="45">
        <v>0.10868973685602158</v>
      </c>
      <c r="AQ12" s="24" t="s">
        <v>24</v>
      </c>
      <c r="AR12" s="39">
        <v>0.10094369260914426</v>
      </c>
      <c r="AS12" s="45">
        <v>3.1511843853139175E-2</v>
      </c>
      <c r="AT12" s="39">
        <v>0.10583929192857898</v>
      </c>
      <c r="AU12" s="4">
        <v>2.6692336073330401E-2</v>
      </c>
      <c r="AW12" s="24" t="s">
        <v>24</v>
      </c>
      <c r="AX12" s="39">
        <v>0.21598530492344023</v>
      </c>
      <c r="AY12" s="45">
        <v>7.2615513530288958E-2</v>
      </c>
      <c r="AZ12" s="39">
        <v>0.24130717333359186</v>
      </c>
      <c r="BA12" s="4">
        <v>0.10871827506181567</v>
      </c>
      <c r="BC12" s="24" t="s">
        <v>24</v>
      </c>
      <c r="BD12" s="39">
        <v>5.9819347417639869E-2</v>
      </c>
      <c r="BE12" s="45">
        <v>2.5863239059431328E-2</v>
      </c>
      <c r="BF12" s="39">
        <v>0.11621692931052936</v>
      </c>
      <c r="BG12" s="4">
        <v>2.5390953351386001E-2</v>
      </c>
      <c r="BI12" s="24" t="s">
        <v>24</v>
      </c>
      <c r="BJ12" s="39">
        <v>0.14603952895323155</v>
      </c>
      <c r="BK12" s="45">
        <v>5.3024610245182346E-2</v>
      </c>
      <c r="BL12" s="39">
        <v>0.11063650720236427</v>
      </c>
      <c r="BM12" s="4">
        <v>9.2369219193129664E-3</v>
      </c>
      <c r="BO12" s="24" t="s">
        <v>24</v>
      </c>
      <c r="BP12" s="60">
        <v>12.944839184949364</v>
      </c>
      <c r="BQ12" s="13">
        <v>2.1992975610954</v>
      </c>
      <c r="BR12" s="60">
        <v>17.445697257900239</v>
      </c>
      <c r="BS12" s="13">
        <v>3.4687253695053077</v>
      </c>
      <c r="BU12" s="24" t="s">
        <v>24</v>
      </c>
      <c r="BV12" s="39">
        <v>4.7240580100815395E-3</v>
      </c>
      <c r="BW12" s="45">
        <v>2.2666299448804847E-3</v>
      </c>
      <c r="BX12" s="39">
        <v>5.3121473091208259E-3</v>
      </c>
      <c r="BY12" s="4">
        <v>2.6243072509085827E-3</v>
      </c>
      <c r="CA12" s="24" t="s">
        <v>24</v>
      </c>
      <c r="CB12" s="39">
        <v>2.3528143467069666E-2</v>
      </c>
      <c r="CC12" s="45">
        <v>9.9633651498866639E-3</v>
      </c>
      <c r="CD12" s="39">
        <v>1.8914949189708048E-2</v>
      </c>
      <c r="CE12" s="4">
        <v>1.1540069635835332E-3</v>
      </c>
      <c r="CG12" s="24" t="s">
        <v>24</v>
      </c>
      <c r="CH12" s="39">
        <v>0.1162524655164557</v>
      </c>
      <c r="CI12" s="45">
        <v>6.142856288256162E-2</v>
      </c>
      <c r="CJ12" s="39">
        <v>9.1644345842829877E-2</v>
      </c>
      <c r="CK12" s="4">
        <v>6.3162512532201273E-2</v>
      </c>
      <c r="CL12" s="4"/>
      <c r="CM12" s="4"/>
    </row>
    <row r="13" spans="1:91" x14ac:dyDescent="0.25">
      <c r="A13" s="24" t="s">
        <v>25</v>
      </c>
      <c r="B13" s="9">
        <v>18.56857185316461</v>
      </c>
      <c r="C13" s="9">
        <v>6.8065917507052749</v>
      </c>
      <c r="D13" s="4">
        <v>0.46002940988852359</v>
      </c>
      <c r="E13" s="4">
        <v>0.17745162294834618</v>
      </c>
      <c r="F13" s="4">
        <v>0.13246603227323955</v>
      </c>
      <c r="G13" s="4">
        <v>3.5977099955725372E-2</v>
      </c>
      <c r="H13" s="4">
        <v>0.75490256526429445</v>
      </c>
      <c r="I13" s="4">
        <v>0.13550602662247432</v>
      </c>
      <c r="J13" s="4">
        <v>0.13838303615132147</v>
      </c>
      <c r="K13" s="4">
        <v>6.6161900678499697E-2</v>
      </c>
      <c r="L13" s="4">
        <v>0.19702065623537082</v>
      </c>
      <c r="M13" s="4">
        <v>1.939034523037041E-2</v>
      </c>
      <c r="N13" s="4">
        <v>3.5385431349489439E-2</v>
      </c>
      <c r="O13" s="4">
        <v>1.0978486180558569E-2</v>
      </c>
      <c r="P13" s="20">
        <v>0.16174539759384374</v>
      </c>
      <c r="Q13" s="4">
        <v>5.2352709029571377E-2</v>
      </c>
      <c r="R13" s="20">
        <v>5.0099916555797694E-3</v>
      </c>
      <c r="S13" s="20">
        <v>1.2171771101413848E-3</v>
      </c>
      <c r="T13" s="20">
        <v>2.3397904474983158E-2</v>
      </c>
      <c r="U13" s="20">
        <v>9.855767978642533E-3</v>
      </c>
      <c r="V13" s="20">
        <v>0.16754712161528607</v>
      </c>
      <c r="W13" s="20">
        <v>0.16933680822858035</v>
      </c>
      <c r="Y13" s="24" t="s">
        <v>25</v>
      </c>
      <c r="Z13" s="39">
        <v>0.46002940988852359</v>
      </c>
      <c r="AA13" s="4">
        <v>0.17745162294834618</v>
      </c>
      <c r="AB13" s="39">
        <v>0.83455595372144742</v>
      </c>
      <c r="AC13" s="4">
        <v>1.8026976228175767E-2</v>
      </c>
      <c r="AE13" s="24" t="s">
        <v>25</v>
      </c>
      <c r="AF13" s="39">
        <v>0.13246603227323955</v>
      </c>
      <c r="AG13" s="45">
        <v>3.5977099955725372E-2</v>
      </c>
      <c r="AH13" s="39">
        <v>0.14941321313381195</v>
      </c>
      <c r="AI13" s="45">
        <v>2.1026566624641418E-2</v>
      </c>
      <c r="AK13" s="24" t="s">
        <v>25</v>
      </c>
      <c r="AL13" s="39">
        <v>0.76656792989165246</v>
      </c>
      <c r="AM13" s="48">
        <v>9.6662544604670622E-2</v>
      </c>
      <c r="AN13" s="39">
        <v>0.75490256526429445</v>
      </c>
      <c r="AO13" s="45">
        <v>0.13550602662247432</v>
      </c>
      <c r="AQ13" s="24" t="s">
        <v>25</v>
      </c>
      <c r="AR13" s="39">
        <v>0.13838303615132147</v>
      </c>
      <c r="AS13" s="45">
        <v>6.6161900678499697E-2</v>
      </c>
      <c r="AT13" s="39">
        <v>4.2336511417441991E-2</v>
      </c>
      <c r="AU13" s="4">
        <v>1.9374489470054344E-2</v>
      </c>
      <c r="AW13" s="24" t="s">
        <v>25</v>
      </c>
      <c r="AX13" s="39">
        <v>0.19702065623537082</v>
      </c>
      <c r="AY13" s="45">
        <v>1.939034523037041E-2</v>
      </c>
      <c r="AZ13" s="39">
        <v>0.20790450907031802</v>
      </c>
      <c r="BA13" s="4">
        <v>3.3747578671584968E-2</v>
      </c>
      <c r="BC13" s="24" t="s">
        <v>25</v>
      </c>
      <c r="BD13" s="39">
        <v>4.1057038296977301E-2</v>
      </c>
      <c r="BE13" s="45">
        <v>1.266402605810066E-2</v>
      </c>
      <c r="BF13" s="39">
        <v>0.11053854045752465</v>
      </c>
      <c r="BG13" s="4">
        <v>4.3112267784295423E-2</v>
      </c>
      <c r="BI13" s="24" t="s">
        <v>25</v>
      </c>
      <c r="BJ13" s="39">
        <v>0.16174539759384374</v>
      </c>
      <c r="BK13" s="45">
        <v>5.2352709029571377E-2</v>
      </c>
      <c r="BL13" s="39">
        <v>0.10956857029539896</v>
      </c>
      <c r="BM13" s="4">
        <v>1.3381841336704397E-2</v>
      </c>
      <c r="BO13" s="24" t="s">
        <v>25</v>
      </c>
      <c r="BP13" s="60">
        <v>18.56857185316461</v>
      </c>
      <c r="BQ13" s="13">
        <v>6.8065917507052749</v>
      </c>
      <c r="BR13" s="60">
        <v>19.170376934080831</v>
      </c>
      <c r="BS13" s="13">
        <v>2.2952968065762476</v>
      </c>
      <c r="BU13" s="24" t="s">
        <v>25</v>
      </c>
      <c r="BV13" s="39">
        <v>5.0099916555797694E-3</v>
      </c>
      <c r="BW13" s="45">
        <v>1.2171771101413848E-3</v>
      </c>
      <c r="BX13" s="39">
        <v>8.7655142059441752E-3</v>
      </c>
      <c r="BY13" s="4">
        <v>5.4555863910488046E-3</v>
      </c>
      <c r="CA13" s="24" t="s">
        <v>25</v>
      </c>
      <c r="CB13" s="39">
        <v>2.3397904474983158E-2</v>
      </c>
      <c r="CC13" s="45">
        <v>9.855767978642533E-3</v>
      </c>
      <c r="CD13" s="39">
        <v>2.5413670216296761E-2</v>
      </c>
      <c r="CE13" s="4">
        <v>1.5804878012204548E-2</v>
      </c>
      <c r="CG13" s="24" t="s">
        <v>25</v>
      </c>
      <c r="CH13" s="39">
        <v>0.16754712161528607</v>
      </c>
      <c r="CI13" s="45">
        <v>0.16933680822858035</v>
      </c>
      <c r="CJ13" s="39">
        <v>0.1785074844607237</v>
      </c>
      <c r="CK13" s="4">
        <v>0.16228655301300643</v>
      </c>
      <c r="CL13" s="4"/>
      <c r="CM13" s="4"/>
    </row>
    <row r="14" spans="1:91" x14ac:dyDescent="0.25">
      <c r="A14" s="24" t="s">
        <v>23</v>
      </c>
      <c r="B14" s="9">
        <v>12.235642419601474</v>
      </c>
      <c r="C14" s="9">
        <v>1.2379977007700838</v>
      </c>
      <c r="D14" s="4">
        <v>0.71686574466658604</v>
      </c>
      <c r="E14" s="4">
        <v>3.9760468332114128E-2</v>
      </c>
      <c r="F14" s="4">
        <v>0.21324029813210169</v>
      </c>
      <c r="G14" s="4">
        <v>2.7060861143191131E-2</v>
      </c>
      <c r="H14" s="4">
        <v>0.80193861237373776</v>
      </c>
      <c r="I14" s="4">
        <v>6.9736851928393198E-2</v>
      </c>
      <c r="J14" s="4">
        <v>9.1907334168112642E-2</v>
      </c>
      <c r="K14" s="4">
        <v>2.7770022771431532E-2</v>
      </c>
      <c r="L14" s="4">
        <v>0.19748607527839337</v>
      </c>
      <c r="M14" s="4">
        <v>1.9602276701029826E-2</v>
      </c>
      <c r="N14" s="4">
        <v>7.784689132673038E-2</v>
      </c>
      <c r="O14" s="4">
        <v>1.8284526912533534E-2</v>
      </c>
      <c r="P14" s="20">
        <v>0.1209150090121453</v>
      </c>
      <c r="Q14" s="4">
        <v>1.704374671048409E-2</v>
      </c>
      <c r="R14" s="20">
        <v>5.7621092082768737E-3</v>
      </c>
      <c r="S14" s="20">
        <v>2.2941749305081366E-3</v>
      </c>
      <c r="T14" s="20">
        <v>2.7798952327020777E-2</v>
      </c>
      <c r="U14" s="20">
        <v>1.425272758411381E-3</v>
      </c>
      <c r="V14" s="20">
        <v>8.8925850252834296E-2</v>
      </c>
      <c r="W14" s="20">
        <v>2.6438190700441927E-2</v>
      </c>
      <c r="Y14" s="24" t="s">
        <v>23</v>
      </c>
      <c r="Z14" s="39">
        <v>0.71686574466658604</v>
      </c>
      <c r="AA14" s="4">
        <v>3.9760468332114128E-2</v>
      </c>
      <c r="AB14" s="39">
        <v>0.44257913485501027</v>
      </c>
      <c r="AC14" s="4">
        <v>0.13121054277826677</v>
      </c>
      <c r="AE14" s="24" t="s">
        <v>23</v>
      </c>
      <c r="AF14" s="39">
        <v>0.21324029813210169</v>
      </c>
      <c r="AG14" s="45">
        <v>2.7060861143191131E-2</v>
      </c>
      <c r="AH14" s="39">
        <v>0.18318522473176321</v>
      </c>
      <c r="AI14" s="45">
        <v>2.0619367954508343E-2</v>
      </c>
      <c r="AK14" s="24" t="s">
        <v>23</v>
      </c>
      <c r="AL14" s="39">
        <v>0.84184046553540703</v>
      </c>
      <c r="AM14" s="48">
        <v>4.2443648258981927E-2</v>
      </c>
      <c r="AN14" s="39">
        <v>0.80193861237373776</v>
      </c>
      <c r="AO14" s="45">
        <v>6.9736851928393198E-2</v>
      </c>
      <c r="AQ14" s="24" t="s">
        <v>23</v>
      </c>
      <c r="AR14" s="39">
        <v>9.1907334168112642E-2</v>
      </c>
      <c r="AS14" s="45">
        <v>2.7770022771431532E-2</v>
      </c>
      <c r="AT14" s="39">
        <v>0.12358653532437398</v>
      </c>
      <c r="AU14" s="4">
        <v>7.6942368749016068E-2</v>
      </c>
      <c r="AW14" s="24" t="s">
        <v>23</v>
      </c>
      <c r="AX14" s="39">
        <v>0.19748607527839337</v>
      </c>
      <c r="AY14" s="45">
        <v>1.9602276701029826E-2</v>
      </c>
      <c r="AZ14" s="39">
        <v>0.26214694341826034</v>
      </c>
      <c r="BA14" s="4">
        <v>5.2712073974310998E-2</v>
      </c>
      <c r="BC14" s="24" t="s">
        <v>23</v>
      </c>
      <c r="BD14" s="39">
        <v>8.5809893159774719E-2</v>
      </c>
      <c r="BE14" s="45">
        <v>2.0456037293148883E-2</v>
      </c>
      <c r="BF14" s="39">
        <v>0.10206865613079473</v>
      </c>
      <c r="BG14" s="4">
        <v>3.265384148093603E-2</v>
      </c>
      <c r="BI14" s="24" t="s">
        <v>23</v>
      </c>
      <c r="BJ14" s="39">
        <v>0.1209150090121453</v>
      </c>
      <c r="BK14" s="45">
        <v>1.704374671048409E-2</v>
      </c>
      <c r="BL14" s="39">
        <v>0.1162007232826503</v>
      </c>
      <c r="BM14" s="4">
        <v>6.42259139182537E-3</v>
      </c>
      <c r="BO14" s="24" t="s">
        <v>23</v>
      </c>
      <c r="BP14" s="60">
        <v>12.235642419601474</v>
      </c>
      <c r="BQ14" s="13">
        <v>1.2379977007700838</v>
      </c>
      <c r="BR14" s="60">
        <v>15.783214060463509</v>
      </c>
      <c r="BS14" s="13">
        <v>1.8366805371836923</v>
      </c>
      <c r="BU14" s="24" t="s">
        <v>23</v>
      </c>
      <c r="BV14" s="39">
        <v>5.7621092082768737E-3</v>
      </c>
      <c r="BW14" s="45">
        <v>2.2941749305081366E-3</v>
      </c>
      <c r="BX14" s="39">
        <v>5.6973720049210376E-3</v>
      </c>
      <c r="BY14" s="4">
        <v>7.4178462425835226E-4</v>
      </c>
      <c r="CA14" s="24" t="s">
        <v>23</v>
      </c>
      <c r="CB14" s="39">
        <v>2.7798952327020777E-2</v>
      </c>
      <c r="CC14" s="45">
        <v>1.425272758411381E-3</v>
      </c>
      <c r="CD14" s="39">
        <v>1.8634389477113277E-2</v>
      </c>
      <c r="CE14" s="4">
        <v>3.9355944443680434E-4</v>
      </c>
      <c r="CG14" s="24" t="s">
        <v>23</v>
      </c>
      <c r="CH14" s="39">
        <v>8.8925850252834296E-2</v>
      </c>
      <c r="CI14" s="45">
        <v>2.6438190700441927E-2</v>
      </c>
      <c r="CJ14" s="39">
        <v>0.13245380389984354</v>
      </c>
      <c r="CK14" s="4">
        <v>3.4311381293409424E-2</v>
      </c>
      <c r="CL14" s="4"/>
      <c r="CM14" s="4"/>
    </row>
    <row r="15" spans="1:91" x14ac:dyDescent="0.25">
      <c r="A15" s="29" t="s">
        <v>40</v>
      </c>
      <c r="B15" s="30">
        <v>17.605028396411111</v>
      </c>
      <c r="C15" s="30">
        <v>7.504754838989081</v>
      </c>
      <c r="D15" s="31">
        <v>0.63396399441827811</v>
      </c>
      <c r="E15" s="31">
        <v>0.16935950118850093</v>
      </c>
      <c r="F15" s="31">
        <v>0.15431926854782635</v>
      </c>
      <c r="G15" s="31">
        <v>5.0962401751977103E-2</v>
      </c>
      <c r="H15" s="31">
        <v>0.82260473070028417</v>
      </c>
      <c r="I15" s="31">
        <v>0.13087108975520925</v>
      </c>
      <c r="J15" s="31">
        <v>0.12087798675195138</v>
      </c>
      <c r="K15" s="31">
        <v>4.064304237797093E-2</v>
      </c>
      <c r="L15" s="31">
        <v>0.15663748470054245</v>
      </c>
      <c r="M15" s="31">
        <v>5.1712809688686023E-2</v>
      </c>
      <c r="N15" s="31">
        <v>3.8083604863123212E-2</v>
      </c>
      <c r="O15" s="31">
        <v>2.6310488522208898E-2</v>
      </c>
      <c r="P15" s="32">
        <v>0.17676886818619425</v>
      </c>
      <c r="Q15" s="31">
        <v>0.10342912328122335</v>
      </c>
      <c r="R15" s="32">
        <v>8.6587870819978228E-3</v>
      </c>
      <c r="S15" s="32">
        <v>8.8151274322019729E-3</v>
      </c>
      <c r="T15" s="32">
        <v>1.1753805624726483E-2</v>
      </c>
      <c r="U15" s="32">
        <v>1.2910920246029431E-2</v>
      </c>
      <c r="V15" s="32">
        <v>0.18051965638923567</v>
      </c>
      <c r="W15" s="32">
        <v>0.12760161435756159</v>
      </c>
      <c r="Y15" s="29" t="s">
        <v>40</v>
      </c>
      <c r="Z15" s="38">
        <v>0.63396399441827811</v>
      </c>
      <c r="AA15" s="31">
        <v>0.16935950118850093</v>
      </c>
      <c r="AB15" s="38">
        <v>0.81197123801282878</v>
      </c>
      <c r="AC15" s="31">
        <v>1.8666644725424671E-2</v>
      </c>
      <c r="AE15" s="29" t="s">
        <v>40</v>
      </c>
      <c r="AF15" s="38">
        <v>0.15431926854782635</v>
      </c>
      <c r="AG15" s="31">
        <v>5.0962401751977103E-2</v>
      </c>
      <c r="AH15" s="38">
        <v>0.11442974747882949</v>
      </c>
      <c r="AI15" s="31">
        <v>1.2850185075332062E-2</v>
      </c>
      <c r="AK15" s="29" t="s">
        <v>40</v>
      </c>
      <c r="AL15" s="38">
        <v>0.75184004826769057</v>
      </c>
      <c r="AM15" s="47">
        <v>0.13544267606150337</v>
      </c>
      <c r="AN15" s="38">
        <v>0.82260473070028417</v>
      </c>
      <c r="AO15" s="31">
        <v>0.13087108975520925</v>
      </c>
      <c r="AP15" s="4"/>
      <c r="AQ15" s="29" t="s">
        <v>40</v>
      </c>
      <c r="AR15" s="38">
        <v>0.12087798675195138</v>
      </c>
      <c r="AS15" s="31">
        <v>4.064304237797093E-2</v>
      </c>
      <c r="AT15" s="38">
        <v>0.10773481225368188</v>
      </c>
      <c r="AU15" s="31">
        <v>0.10489024358413068</v>
      </c>
      <c r="AW15" s="29" t="s">
        <v>40</v>
      </c>
      <c r="AX15" s="38">
        <v>0.15663748470054245</v>
      </c>
      <c r="AY15" s="31">
        <v>5.1712809688686023E-2</v>
      </c>
      <c r="AZ15" s="38">
        <v>0.22149441476630122</v>
      </c>
      <c r="BA15" s="31">
        <v>2.7678607540495236E-2</v>
      </c>
      <c r="BC15" s="29" t="s">
        <v>40</v>
      </c>
      <c r="BD15" s="38">
        <v>4.3399491014423752E-2</v>
      </c>
      <c r="BE15" s="31">
        <v>2.9660359590993259E-2</v>
      </c>
      <c r="BF15" s="38">
        <v>7.9660916674753487E-2</v>
      </c>
      <c r="BG15" s="31">
        <v>3.8816975376953798E-2</v>
      </c>
      <c r="BI15" s="29" t="s">
        <v>40</v>
      </c>
      <c r="BJ15" s="38">
        <v>0.17676886818619425</v>
      </c>
      <c r="BK15" s="31">
        <v>0.10342912328122335</v>
      </c>
      <c r="BL15" s="38">
        <v>0.10918511000836013</v>
      </c>
      <c r="BM15" s="31">
        <v>4.0136586866929391E-2</v>
      </c>
      <c r="BO15" s="29" t="s">
        <v>40</v>
      </c>
      <c r="BP15" s="59">
        <v>17.605028396411111</v>
      </c>
      <c r="BQ15" s="30">
        <v>7.504754838989081</v>
      </c>
      <c r="BR15" s="59">
        <v>23.748983567457589</v>
      </c>
      <c r="BS15" s="30">
        <v>2.6363992050279892</v>
      </c>
      <c r="BU15" s="29" t="s">
        <v>40</v>
      </c>
      <c r="BV15" s="38">
        <v>8.6587870819978228E-3</v>
      </c>
      <c r="BW15" s="31">
        <v>8.8151274322019729E-3</v>
      </c>
      <c r="BX15" s="38">
        <v>4.9591595035625453E-3</v>
      </c>
      <c r="BY15" s="31">
        <v>2.0989730503790825E-3</v>
      </c>
      <c r="CA15" s="29" t="s">
        <v>40</v>
      </c>
      <c r="CB15" s="38">
        <v>1.1753805624726483E-2</v>
      </c>
      <c r="CC15" s="31">
        <v>1.2910920246029431E-2</v>
      </c>
      <c r="CD15" s="38">
        <v>7.8990849872175046E-3</v>
      </c>
      <c r="CE15" s="31">
        <v>8.9591891349254001E-3</v>
      </c>
      <c r="CG15" s="29" t="s">
        <v>40</v>
      </c>
      <c r="CH15" s="38">
        <v>0.18051965638923567</v>
      </c>
      <c r="CI15" s="31">
        <v>0.12760161435756159</v>
      </c>
      <c r="CJ15" s="38">
        <v>0.13356735967999078</v>
      </c>
      <c r="CK15" s="31">
        <v>0.20819968275271139</v>
      </c>
      <c r="CL15" s="4"/>
      <c r="CM15" s="4"/>
    </row>
    <row r="16" spans="1:91" x14ac:dyDescent="0.25">
      <c r="A16" s="24" t="s">
        <v>16</v>
      </c>
      <c r="B16" s="9">
        <v>19.235602264625651</v>
      </c>
      <c r="C16" s="9">
        <v>5.61159907278501</v>
      </c>
      <c r="D16" s="4">
        <v>0.58614506495071883</v>
      </c>
      <c r="E16" s="4">
        <v>0.20593881624341442</v>
      </c>
      <c r="F16" s="4">
        <v>0.14100390672683716</v>
      </c>
      <c r="G16" s="4">
        <v>3.888920563495455E-2</v>
      </c>
      <c r="H16" s="4">
        <v>0.8699631885793867</v>
      </c>
      <c r="I16" s="4">
        <v>5.1893577131921977E-2</v>
      </c>
      <c r="J16" s="4">
        <v>0.13103548237689402</v>
      </c>
      <c r="K16" s="4">
        <v>3.6768166665126223E-2</v>
      </c>
      <c r="L16" s="4">
        <v>0.19649341130305531</v>
      </c>
      <c r="M16" s="4">
        <v>4.1192034422891467E-2</v>
      </c>
      <c r="N16" s="4">
        <v>4.9656921989785559E-2</v>
      </c>
      <c r="O16" s="4">
        <v>1.7972516328091333E-2</v>
      </c>
      <c r="P16" s="20">
        <v>0.12745524924145063</v>
      </c>
      <c r="Q16" s="4">
        <v>3.9922968148831901E-2</v>
      </c>
      <c r="R16" s="20">
        <v>1.5776307095299404E-2</v>
      </c>
      <c r="S16" s="20">
        <v>1.1071583512403785E-2</v>
      </c>
      <c r="T16" s="20">
        <v>2.7840541932881296E-3</v>
      </c>
      <c r="U16" s="20">
        <v>3.2590923344068324E-3</v>
      </c>
      <c r="V16" s="20">
        <v>0.26409847416886012</v>
      </c>
      <c r="W16" s="20">
        <v>0.14500471983605401</v>
      </c>
      <c r="Y16" s="24" t="s">
        <v>16</v>
      </c>
      <c r="Z16" s="39">
        <v>0.58614506495071883</v>
      </c>
      <c r="AA16" s="4">
        <v>0.20593881624341442</v>
      </c>
      <c r="AB16" s="39">
        <v>0.79685257495578166</v>
      </c>
      <c r="AC16" s="4">
        <v>6.5852402977233061E-3</v>
      </c>
      <c r="AE16" s="24" t="s">
        <v>16</v>
      </c>
      <c r="AF16" s="39">
        <v>0.14100390672683716</v>
      </c>
      <c r="AG16" s="45">
        <v>3.888920563495455E-2</v>
      </c>
      <c r="AH16" s="39">
        <v>0.11509611333409946</v>
      </c>
      <c r="AI16" s="45">
        <v>4.8350336470897835E-3</v>
      </c>
      <c r="AK16" s="24" t="s">
        <v>16</v>
      </c>
      <c r="AL16" s="39">
        <v>0.66922275638313222</v>
      </c>
      <c r="AM16" s="48">
        <v>0.1654704844581695</v>
      </c>
      <c r="AN16" s="39">
        <v>0.8699631885793867</v>
      </c>
      <c r="AO16" s="45">
        <v>5.1893577131921977E-2</v>
      </c>
      <c r="AQ16" s="24" t="s">
        <v>16</v>
      </c>
      <c r="AR16" s="39">
        <v>0.13103548237689402</v>
      </c>
      <c r="AS16" s="45">
        <v>3.6768166665126223E-2</v>
      </c>
      <c r="AT16" s="39">
        <v>7.6063068120249128E-2</v>
      </c>
      <c r="AU16" s="4">
        <v>4.1259203989387178E-2</v>
      </c>
      <c r="AW16" s="24" t="s">
        <v>16</v>
      </c>
      <c r="AX16" s="39">
        <v>0.19649341130305531</v>
      </c>
      <c r="AY16" s="45">
        <v>4.1192034422891467E-2</v>
      </c>
      <c r="AZ16" s="39">
        <v>0.22456990423521553</v>
      </c>
      <c r="BA16" s="4">
        <v>1.4721782790231827E-2</v>
      </c>
      <c r="BC16" s="24" t="s">
        <v>16</v>
      </c>
      <c r="BD16" s="39">
        <v>5.6785591905047124E-2</v>
      </c>
      <c r="BE16" s="45">
        <v>1.9627328730031382E-2</v>
      </c>
      <c r="BF16" s="39">
        <v>0.10559116394649072</v>
      </c>
      <c r="BG16" s="4">
        <v>3.2733975949141902E-2</v>
      </c>
      <c r="BI16" s="24" t="s">
        <v>16</v>
      </c>
      <c r="BJ16" s="39">
        <v>0.12745524924145063</v>
      </c>
      <c r="BK16" s="45">
        <v>3.9922968148831901E-2</v>
      </c>
      <c r="BL16" s="39">
        <v>0.10707771817604234</v>
      </c>
      <c r="BM16" s="4">
        <v>4.5180691980906728E-3</v>
      </c>
      <c r="BO16" s="24" t="s">
        <v>16</v>
      </c>
      <c r="BP16" s="60">
        <v>19.235602264625651</v>
      </c>
      <c r="BQ16" s="13">
        <v>5.61159907278501</v>
      </c>
      <c r="BR16" s="60">
        <v>23.283680753855879</v>
      </c>
      <c r="BS16" s="13">
        <v>1.0448656733280519</v>
      </c>
      <c r="BU16" s="24" t="s">
        <v>16</v>
      </c>
      <c r="BV16" s="39">
        <v>1.5776307095299404E-2</v>
      </c>
      <c r="BW16" s="45">
        <v>1.1071583512403785E-2</v>
      </c>
      <c r="BX16" s="39">
        <v>5.2232113538561347E-3</v>
      </c>
      <c r="BY16" s="4">
        <v>2.2703059694857723E-3</v>
      </c>
      <c r="CA16" s="24" t="s">
        <v>16</v>
      </c>
      <c r="CB16" s="39">
        <v>2.7840541932881296E-3</v>
      </c>
      <c r="CC16" s="45">
        <v>3.2590923344068324E-3</v>
      </c>
      <c r="CD16" s="39">
        <v>9.0288358915393691E-3</v>
      </c>
      <c r="CE16" s="4">
        <v>8.9157982896197162E-3</v>
      </c>
      <c r="CG16" s="24" t="s">
        <v>16</v>
      </c>
      <c r="CH16" s="39">
        <v>0.26409847416886012</v>
      </c>
      <c r="CI16" s="45">
        <v>0.14500471983605401</v>
      </c>
      <c r="CJ16" s="39">
        <v>7.0830259385570707E-2</v>
      </c>
      <c r="CK16" s="4">
        <v>5.6116896436541823E-2</v>
      </c>
      <c r="CL16" s="4"/>
      <c r="CM16" s="4"/>
    </row>
    <row r="17" spans="1:91" x14ac:dyDescent="0.25">
      <c r="A17" s="24" t="s">
        <v>17</v>
      </c>
      <c r="B17" s="9">
        <v>13.97804357565621</v>
      </c>
      <c r="C17" s="9">
        <v>1.5393901903448208</v>
      </c>
      <c r="D17" s="4">
        <v>0.62943844033911067</v>
      </c>
      <c r="E17" s="4">
        <v>3.6871501292433821E-2</v>
      </c>
      <c r="F17" s="4">
        <v>0.15883689994613329</v>
      </c>
      <c r="G17" s="4">
        <v>4.1576783877894444E-2</v>
      </c>
      <c r="H17" s="4">
        <v>0.76646149129401164</v>
      </c>
      <c r="I17" s="4">
        <v>0.1752958375388953</v>
      </c>
      <c r="J17" s="4">
        <v>7.5781287194295457E-2</v>
      </c>
      <c r="K17" s="4">
        <v>1.6530039809605847E-2</v>
      </c>
      <c r="L17" s="4">
        <v>9.255882703427197E-2</v>
      </c>
      <c r="M17" s="4">
        <v>1.0349798791234864E-2</v>
      </c>
      <c r="N17" s="4">
        <v>1.0588749736961082E-2</v>
      </c>
      <c r="O17" s="4">
        <v>5.6039663317840405E-3</v>
      </c>
      <c r="P17" s="20">
        <v>0.35000582280333686</v>
      </c>
      <c r="Q17" s="4">
        <v>0.10570571136934183</v>
      </c>
      <c r="R17" s="20">
        <v>4.1848746959960688E-3</v>
      </c>
      <c r="S17" s="20">
        <v>8.2826474278064385E-4</v>
      </c>
      <c r="T17" s="20">
        <v>2.8433571173922589E-2</v>
      </c>
      <c r="U17" s="20">
        <v>4.5639072907769485E-4</v>
      </c>
      <c r="V17" s="20">
        <v>0.18973396685086405</v>
      </c>
      <c r="W17" s="20">
        <v>8.6831797704395766E-2</v>
      </c>
      <c r="Y17" s="24" t="s">
        <v>17</v>
      </c>
      <c r="Z17" s="39">
        <v>0.62943844033911067</v>
      </c>
      <c r="AA17" s="4">
        <v>3.6871501292433821E-2</v>
      </c>
      <c r="AB17" s="39">
        <v>0.81526906435428903</v>
      </c>
      <c r="AC17" s="4">
        <v>1.9387066627649864E-2</v>
      </c>
      <c r="AE17" s="24" t="s">
        <v>17</v>
      </c>
      <c r="AF17" s="39">
        <v>0.15883689994613329</v>
      </c>
      <c r="AG17" s="45">
        <v>4.1576783877894444E-2</v>
      </c>
      <c r="AH17" s="39">
        <v>0.10937109837929408</v>
      </c>
      <c r="AI17" s="45">
        <v>1.2962586401758548E-2</v>
      </c>
      <c r="AK17" s="24" t="s">
        <v>17</v>
      </c>
      <c r="AL17" s="39">
        <v>0.77548634069009559</v>
      </c>
      <c r="AM17" s="48">
        <v>3.9653403088950323E-2</v>
      </c>
      <c r="AN17" s="39">
        <v>0.76646149129401164</v>
      </c>
      <c r="AO17" s="45">
        <v>0.1752958375388953</v>
      </c>
      <c r="AQ17" s="24" t="s">
        <v>17</v>
      </c>
      <c r="AR17" s="39">
        <v>7.5781287194295457E-2</v>
      </c>
      <c r="AS17" s="45">
        <v>1.6530039809605847E-2</v>
      </c>
      <c r="AT17" s="39">
        <v>0.10599255246235377</v>
      </c>
      <c r="AU17" s="4">
        <v>2.2788456014705357E-2</v>
      </c>
      <c r="AW17" s="24" t="s">
        <v>17</v>
      </c>
      <c r="AX17" s="39">
        <v>9.255882703427197E-2</v>
      </c>
      <c r="AY17" s="45">
        <v>1.0349798791234864E-2</v>
      </c>
      <c r="AZ17" s="39">
        <v>0.20904577071977551</v>
      </c>
      <c r="BA17" s="4">
        <v>3.4923572238811977E-2</v>
      </c>
      <c r="BC17" s="24" t="s">
        <v>17</v>
      </c>
      <c r="BD17" s="39">
        <v>1.1503764997349271E-2</v>
      </c>
      <c r="BE17" s="45">
        <v>6.1929103305043403E-3</v>
      </c>
      <c r="BF17" s="39">
        <v>5.9813321116236572E-2</v>
      </c>
      <c r="BG17" s="4">
        <v>2.874197584016552E-2</v>
      </c>
      <c r="BI17" s="24" t="s">
        <v>17</v>
      </c>
      <c r="BJ17" s="39">
        <v>0.35000582280333686</v>
      </c>
      <c r="BK17" s="45">
        <v>0.10570571136934183</v>
      </c>
      <c r="BL17" s="39">
        <v>0.11036451921220893</v>
      </c>
      <c r="BM17" s="4">
        <v>5.9742948656130251E-2</v>
      </c>
      <c r="BO17" s="24" t="s">
        <v>17</v>
      </c>
      <c r="BP17" s="60">
        <v>13.97804357565621</v>
      </c>
      <c r="BQ17" s="13">
        <v>1.5393901903448208</v>
      </c>
      <c r="BR17" s="60">
        <v>25.316395331679505</v>
      </c>
      <c r="BS17" s="13">
        <v>2.4553227879807107</v>
      </c>
      <c r="BU17" s="24" t="s">
        <v>17</v>
      </c>
      <c r="BV17" s="39">
        <v>4.1848746959960688E-3</v>
      </c>
      <c r="BW17" s="45">
        <v>8.2826474278064385E-4</v>
      </c>
      <c r="BX17" s="39">
        <v>5.9209356670863519E-3</v>
      </c>
      <c r="BY17" s="4">
        <v>1.8849532345638132E-3</v>
      </c>
      <c r="CA17" s="24" t="s">
        <v>17</v>
      </c>
      <c r="CB17" s="39">
        <v>2.8433571173922589E-2</v>
      </c>
      <c r="CC17" s="45">
        <v>4.5639072907769485E-4</v>
      </c>
      <c r="CD17" s="39">
        <v>1.2291513508852254E-2</v>
      </c>
      <c r="CE17" s="4">
        <v>8.6246554794486095E-3</v>
      </c>
      <c r="CG17" s="24" t="s">
        <v>17</v>
      </c>
      <c r="CH17" s="39">
        <v>0.18973396685086405</v>
      </c>
      <c r="CI17" s="45">
        <v>8.6831797704395766E-2</v>
      </c>
      <c r="CJ17" s="39">
        <v>0.23339824960896774</v>
      </c>
      <c r="CK17" s="4">
        <v>0.28525116767636699</v>
      </c>
      <c r="CL17" s="4"/>
      <c r="CM17" s="4"/>
    </row>
    <row r="18" spans="1:91" x14ac:dyDescent="0.25">
      <c r="A18" s="24" t="s">
        <v>13</v>
      </c>
      <c r="B18" s="9">
        <v>19.601439348951484</v>
      </c>
      <c r="C18" s="9">
        <v>10.738008313791919</v>
      </c>
      <c r="D18" s="4">
        <v>0.68404570092542083</v>
      </c>
      <c r="E18" s="4">
        <v>0.15430808178956212</v>
      </c>
      <c r="F18" s="4">
        <v>0.16311699897050858</v>
      </c>
      <c r="G18" s="4">
        <v>6.5386481706678642E-2</v>
      </c>
      <c r="H18" s="4">
        <v>0.85946113193059137</v>
      </c>
      <c r="I18" s="4">
        <v>5.3199109878672358E-2</v>
      </c>
      <c r="J18" s="4">
        <v>0.13459521442223832</v>
      </c>
      <c r="K18" s="4">
        <v>3.6244479042993202E-2</v>
      </c>
      <c r="L18" s="4">
        <v>0.14882088693116491</v>
      </c>
      <c r="M18" s="4">
        <v>3.5107870586960473E-2</v>
      </c>
      <c r="N18" s="4">
        <v>4.0257715299541912E-2</v>
      </c>
      <c r="O18" s="4">
        <v>2.9584438451616065E-2</v>
      </c>
      <c r="P18" s="20">
        <v>0.13946400982236662</v>
      </c>
      <c r="Q18" s="4">
        <v>2.709723361268962E-2</v>
      </c>
      <c r="R18" s="20">
        <v>4.4754466645972246E-3</v>
      </c>
      <c r="S18" s="20">
        <v>1.6587916326485355E-3</v>
      </c>
      <c r="T18" s="20">
        <v>1.2293693044875311E-2</v>
      </c>
      <c r="U18" s="20">
        <v>1.3539846386906567E-2</v>
      </c>
      <c r="V18" s="20">
        <v>0.10493167952314543</v>
      </c>
      <c r="W18" s="20">
        <v>6.5000260321368283E-2</v>
      </c>
      <c r="Y18" s="24" t="s">
        <v>13</v>
      </c>
      <c r="Z18" s="39">
        <v>0.68404570092542083</v>
      </c>
      <c r="AA18" s="4">
        <v>0.15430808178956212</v>
      </c>
      <c r="AB18" s="39">
        <v>0.82214316155768463</v>
      </c>
      <c r="AC18" s="4">
        <v>1.6249439407286362E-2</v>
      </c>
      <c r="AE18" s="24" t="s">
        <v>13</v>
      </c>
      <c r="AF18" s="39">
        <v>0.16311699897050858</v>
      </c>
      <c r="AG18" s="45">
        <v>6.5386481706678642E-2</v>
      </c>
      <c r="AH18" s="39">
        <v>0.11882203072309494</v>
      </c>
      <c r="AI18" s="45">
        <v>1.6082582086100545E-2</v>
      </c>
      <c r="AK18" s="24" t="s">
        <v>13</v>
      </c>
      <c r="AL18" s="39">
        <v>0.8125207445591387</v>
      </c>
      <c r="AM18" s="48">
        <v>8.9529931328480056E-2</v>
      </c>
      <c r="AN18" s="39">
        <v>0.85946113193059137</v>
      </c>
      <c r="AO18" s="45">
        <v>5.3199109878672358E-2</v>
      </c>
      <c r="AQ18" s="24" t="s">
        <v>13</v>
      </c>
      <c r="AR18" s="39">
        <v>0.13459521442223832</v>
      </c>
      <c r="AS18" s="45">
        <v>3.6244479042993202E-2</v>
      </c>
      <c r="AT18" s="39">
        <v>0.13782331791820887</v>
      </c>
      <c r="AU18" s="4">
        <v>0.17063224930603649</v>
      </c>
      <c r="AW18" s="24" t="s">
        <v>13</v>
      </c>
      <c r="AX18" s="39">
        <v>0.14882088693116491</v>
      </c>
      <c r="AY18" s="45">
        <v>3.5107870586960473E-2</v>
      </c>
      <c r="AZ18" s="39">
        <v>0.23294234335166697</v>
      </c>
      <c r="BA18" s="4">
        <v>2.1564480746770968E-2</v>
      </c>
      <c r="BC18" s="24" t="s">
        <v>13</v>
      </c>
      <c r="BD18" s="39">
        <v>4.5961253132337621E-2</v>
      </c>
      <c r="BE18" s="45">
        <v>3.3174014440961914E-2</v>
      </c>
      <c r="BF18" s="39">
        <v>7.6886197554619312E-2</v>
      </c>
      <c r="BG18" s="4">
        <v>3.9955509780837145E-2</v>
      </c>
      <c r="BI18" s="24" t="s">
        <v>13</v>
      </c>
      <c r="BJ18" s="39">
        <v>0.13946400982236662</v>
      </c>
      <c r="BK18" s="45">
        <v>2.709723361268962E-2</v>
      </c>
      <c r="BL18" s="39">
        <v>0.10952338803490499</v>
      </c>
      <c r="BM18" s="4">
        <v>1.6044461870294645E-2</v>
      </c>
      <c r="BO18" s="24" t="s">
        <v>13</v>
      </c>
      <c r="BP18" s="60">
        <v>19.601439348951484</v>
      </c>
      <c r="BQ18" s="13">
        <v>10.738008313791919</v>
      </c>
      <c r="BR18" s="60">
        <v>22.64687461683739</v>
      </c>
      <c r="BS18" s="13">
        <v>3.1374380552189387</v>
      </c>
      <c r="BU18" s="24" t="s">
        <v>13</v>
      </c>
      <c r="BV18" s="39">
        <v>4.4754466645972246E-3</v>
      </c>
      <c r="BW18" s="45">
        <v>1.6587916326485355E-3</v>
      </c>
      <c r="BX18" s="39">
        <v>3.2524434079832455E-3</v>
      </c>
      <c r="BY18" s="4">
        <v>7.5227787306516485E-4</v>
      </c>
      <c r="CA18" s="24" t="s">
        <v>13</v>
      </c>
      <c r="CB18" s="39">
        <v>1.2293693044875311E-2</v>
      </c>
      <c r="CC18" s="45">
        <v>1.3539846386906567E-2</v>
      </c>
      <c r="CD18" s="39">
        <v>1.8069130044351368E-4</v>
      </c>
      <c r="CE18" s="4">
        <v>2.7601052056746975E-4</v>
      </c>
      <c r="CG18" s="24" t="s">
        <v>13</v>
      </c>
      <c r="CH18" s="39">
        <v>0.10493167952314543</v>
      </c>
      <c r="CI18" s="45">
        <v>6.5000260321368283E-2</v>
      </c>
      <c r="CJ18" s="39">
        <v>4.655812508094536E-2</v>
      </c>
      <c r="CK18" s="4">
        <v>7.587361366569117E-3</v>
      </c>
      <c r="CL18" s="4"/>
      <c r="CM18" s="4"/>
    </row>
    <row r="19" spans="1:91" x14ac:dyDescent="0.25">
      <c r="A19" s="29" t="s">
        <v>41</v>
      </c>
      <c r="B19" s="30">
        <v>21.099559181333582</v>
      </c>
      <c r="C19" s="30">
        <v>11.251403010934435</v>
      </c>
      <c r="D19" s="31">
        <v>0.67435012201230382</v>
      </c>
      <c r="E19" s="31">
        <v>0.12319428621619438</v>
      </c>
      <c r="F19" s="31">
        <v>0.14742287662294176</v>
      </c>
      <c r="G19" s="31">
        <v>7.494882029336189E-2</v>
      </c>
      <c r="H19" s="31">
        <v>0.84975356588108841</v>
      </c>
      <c r="I19" s="31">
        <v>8.2948277060736153E-2</v>
      </c>
      <c r="J19" s="31">
        <v>0.13955579330414372</v>
      </c>
      <c r="K19" s="31">
        <v>9.5929781483031218E-2</v>
      </c>
      <c r="L19" s="31">
        <v>0.14810591428120728</v>
      </c>
      <c r="M19" s="31">
        <v>2.7980200615481555E-2</v>
      </c>
      <c r="N19" s="31">
        <v>5.8729299159431224E-2</v>
      </c>
      <c r="O19" s="31">
        <v>4.7812253588663901E-2</v>
      </c>
      <c r="P19" s="32">
        <v>0.15492335473753155</v>
      </c>
      <c r="Q19" s="31">
        <v>7.8854144253519345E-2</v>
      </c>
      <c r="R19" s="32">
        <v>7.8881535476497001E-3</v>
      </c>
      <c r="S19" s="32">
        <v>5.2723986935850403E-3</v>
      </c>
      <c r="T19" s="32">
        <v>5.1556559134965354E-4</v>
      </c>
      <c r="U19" s="32">
        <v>5.5528113566112841E-4</v>
      </c>
      <c r="V19" s="32">
        <v>0.34511960684945808</v>
      </c>
      <c r="W19" s="32">
        <v>0.37713141269247219</v>
      </c>
      <c r="Y19" s="29" t="s">
        <v>41</v>
      </c>
      <c r="Z19" s="38">
        <v>0.67435012201230382</v>
      </c>
      <c r="AA19" s="31">
        <v>0.12319428621619438</v>
      </c>
      <c r="AB19" s="38">
        <v>0.82404215619216814</v>
      </c>
      <c r="AC19" s="31">
        <v>1.4556884400343563E-2</v>
      </c>
      <c r="AE19" s="29" t="s">
        <v>41</v>
      </c>
      <c r="AF19" s="38">
        <v>0.14742287662294176</v>
      </c>
      <c r="AG19" s="31">
        <v>7.494882029336189E-2</v>
      </c>
      <c r="AH19" s="38">
        <v>0.1340654001881679</v>
      </c>
      <c r="AI19" s="31">
        <v>3.6630104687146982E-2</v>
      </c>
      <c r="AK19" s="29" t="s">
        <v>41</v>
      </c>
      <c r="AL19" s="38">
        <v>0.6208794798450632</v>
      </c>
      <c r="AM19" s="47">
        <v>0.27748236991814895</v>
      </c>
      <c r="AN19" s="38">
        <v>0.84975356588108841</v>
      </c>
      <c r="AO19" s="31">
        <v>8.2948277060736153E-2</v>
      </c>
      <c r="AP19" s="4"/>
      <c r="AQ19" s="29" t="s">
        <v>41</v>
      </c>
      <c r="AR19" s="38">
        <v>0.13955579330414372</v>
      </c>
      <c r="AS19" s="31">
        <v>9.5929781483031218E-2</v>
      </c>
      <c r="AT19" s="38">
        <v>0.12043199860057249</v>
      </c>
      <c r="AU19" s="31">
        <v>2.9231723526654485E-2</v>
      </c>
      <c r="AW19" s="29" t="s">
        <v>41</v>
      </c>
      <c r="AX19" s="38">
        <v>0.14810591428120728</v>
      </c>
      <c r="AY19" s="31">
        <v>2.7980200615481555E-2</v>
      </c>
      <c r="AZ19" s="38">
        <v>0.19724327589180202</v>
      </c>
      <c r="BA19" s="31">
        <v>3.5485031853903767E-2</v>
      </c>
      <c r="BC19" s="29" t="s">
        <v>41</v>
      </c>
      <c r="BD19" s="38">
        <v>6.782725467792676E-2</v>
      </c>
      <c r="BE19" s="31">
        <v>5.3517513328299411E-2</v>
      </c>
      <c r="BF19" s="38">
        <v>7.231406282960047E-2</v>
      </c>
      <c r="BG19" s="31">
        <v>4.0882778816636905E-2</v>
      </c>
      <c r="BI19" s="29" t="s">
        <v>41</v>
      </c>
      <c r="BJ19" s="38">
        <v>0.15492335473753155</v>
      </c>
      <c r="BK19" s="31">
        <v>7.8854144253519345E-2</v>
      </c>
      <c r="BL19" s="38">
        <v>0.13046685820628037</v>
      </c>
      <c r="BM19" s="31">
        <v>2.1758769859108996E-2</v>
      </c>
      <c r="BO19" s="29" t="s">
        <v>41</v>
      </c>
      <c r="BP19" s="59">
        <v>21.099559181333582</v>
      </c>
      <c r="BQ19" s="30">
        <v>11.251403010934435</v>
      </c>
      <c r="BR19" s="59">
        <v>21.107360818412428</v>
      </c>
      <c r="BS19" s="30">
        <v>5.5048260327347753</v>
      </c>
      <c r="BU19" s="29" t="s">
        <v>41</v>
      </c>
      <c r="BV19" s="38">
        <v>7.8881535476497001E-3</v>
      </c>
      <c r="BW19" s="31">
        <v>5.2723986935850403E-3</v>
      </c>
      <c r="BX19" s="38">
        <v>3.8547477427949579E-3</v>
      </c>
      <c r="BY19" s="31">
        <v>1.0256873227380957E-3</v>
      </c>
      <c r="CA19" s="29" t="s">
        <v>41</v>
      </c>
      <c r="CB19" s="38">
        <v>5.1556559134965354E-4</v>
      </c>
      <c r="CC19" s="31">
        <v>5.5528113566112841E-4</v>
      </c>
      <c r="CD19" s="38">
        <v>9.0345650221756879E-5</v>
      </c>
      <c r="CE19" s="31">
        <v>1.5648325642692935E-4</v>
      </c>
      <c r="CG19" s="29" t="s">
        <v>41</v>
      </c>
      <c r="CH19" s="38">
        <v>0.34511960684945808</v>
      </c>
      <c r="CI19" s="31">
        <v>0.37713141269247219</v>
      </c>
      <c r="CJ19" s="38">
        <v>5.2822090162987161E-2</v>
      </c>
      <c r="CK19" s="31">
        <v>2.1438058065258468E-2</v>
      </c>
      <c r="CL19" s="4"/>
      <c r="CM19" s="4"/>
    </row>
    <row r="20" spans="1:91" x14ac:dyDescent="0.25">
      <c r="A20" s="24" t="s">
        <v>28</v>
      </c>
      <c r="B20" s="9">
        <v>21.269873854704027</v>
      </c>
      <c r="C20" s="9">
        <v>9.2539388733381269</v>
      </c>
      <c r="D20" s="4">
        <v>0.69521691558898135</v>
      </c>
      <c r="E20" s="4">
        <v>0.11396078254541618</v>
      </c>
      <c r="F20" s="4">
        <v>0.14241428797443709</v>
      </c>
      <c r="G20" s="4">
        <v>6.4980869934922594E-2</v>
      </c>
      <c r="H20" s="4">
        <v>0.80778307227590729</v>
      </c>
      <c r="I20" s="4">
        <v>9.960220122244838E-2</v>
      </c>
      <c r="J20" s="4">
        <v>0.16336519439806257</v>
      </c>
      <c r="K20" s="4">
        <v>0.10683272465006843</v>
      </c>
      <c r="L20" s="4">
        <v>0.14823302186697571</v>
      </c>
      <c r="M20" s="4">
        <v>3.0293308384047049E-2</v>
      </c>
      <c r="N20" s="4">
        <v>5.9946146960644681E-2</v>
      </c>
      <c r="O20" s="4">
        <v>4.0181549357147794E-2</v>
      </c>
      <c r="P20" s="20">
        <v>0.17142736280358664</v>
      </c>
      <c r="Q20" s="4">
        <v>8.0437769086127334E-2</v>
      </c>
      <c r="R20" s="20">
        <v>5.2587690317664679E-3</v>
      </c>
      <c r="S20" s="20">
        <v>3.0739990399919078E-3</v>
      </c>
      <c r="T20" s="20">
        <v>3.0933935480979222E-4</v>
      </c>
      <c r="U20" s="20">
        <v>3.4585191273531094E-4</v>
      </c>
      <c r="V20" s="20">
        <v>0.3568229457730952</v>
      </c>
      <c r="W20" s="20">
        <v>0.41951856973266549</v>
      </c>
      <c r="Y20" s="24" t="s">
        <v>28</v>
      </c>
      <c r="Z20" s="39">
        <v>0.69521691558898135</v>
      </c>
      <c r="AA20" s="4">
        <v>0.11396078254541618</v>
      </c>
      <c r="AB20" s="39">
        <v>0.82355690336209741</v>
      </c>
      <c r="AC20" s="4">
        <v>1.7113854449944552E-2</v>
      </c>
      <c r="AE20" s="24" t="s">
        <v>28</v>
      </c>
      <c r="AF20" s="39">
        <v>0.14241428797443709</v>
      </c>
      <c r="AG20" s="45">
        <v>6.4980869934922594E-2</v>
      </c>
      <c r="AH20" s="39">
        <v>0.11187720795472463</v>
      </c>
      <c r="AI20" s="45">
        <v>2.0312693247367359E-2</v>
      </c>
      <c r="AK20" s="24" t="s">
        <v>28</v>
      </c>
      <c r="AL20" s="39">
        <v>0.61659088494068381</v>
      </c>
      <c r="AM20" s="48">
        <v>0.30899192743290221</v>
      </c>
      <c r="AN20" s="39">
        <v>0.80778307227590729</v>
      </c>
      <c r="AO20" s="45">
        <v>9.960220122244838E-2</v>
      </c>
      <c r="AQ20" s="24" t="s">
        <v>28</v>
      </c>
      <c r="AR20" s="39">
        <v>0.16336519439806257</v>
      </c>
      <c r="AS20" s="45">
        <v>0.10683272465006843</v>
      </c>
      <c r="AT20" s="39">
        <v>0.10720029380693033</v>
      </c>
      <c r="AU20" s="4">
        <v>2.1878877615886413E-2</v>
      </c>
      <c r="AW20" s="24" t="s">
        <v>28</v>
      </c>
      <c r="AX20" s="39">
        <v>0.14823302186697571</v>
      </c>
      <c r="AY20" s="45">
        <v>3.0293308384047049E-2</v>
      </c>
      <c r="AZ20" s="39">
        <v>0.20872917629383414</v>
      </c>
      <c r="BA20" s="4">
        <v>3.2802044053527261E-2</v>
      </c>
      <c r="BC20" s="24" t="s">
        <v>28</v>
      </c>
      <c r="BD20" s="39">
        <v>7.1410299623717047E-2</v>
      </c>
      <c r="BE20" s="45">
        <v>4.7139449307163871E-2</v>
      </c>
      <c r="BF20" s="39">
        <v>7.024827499731022E-2</v>
      </c>
      <c r="BG20" s="4">
        <v>4.7148565208630554E-2</v>
      </c>
      <c r="BI20" s="24" t="s">
        <v>28</v>
      </c>
      <c r="BJ20" s="39">
        <v>0.17142736280358664</v>
      </c>
      <c r="BK20" s="45">
        <v>8.0437769086127334E-2</v>
      </c>
      <c r="BL20" s="39">
        <v>0.13245258127007564</v>
      </c>
      <c r="BM20" s="4">
        <v>1.9244972583635979E-2</v>
      </c>
      <c r="BO20" s="24" t="s">
        <v>28</v>
      </c>
      <c r="BP20" s="60">
        <v>21.269873854704027</v>
      </c>
      <c r="BQ20" s="13">
        <v>9.2539388733381269</v>
      </c>
      <c r="BR20" s="60">
        <v>24.284534367992482</v>
      </c>
      <c r="BS20" s="13">
        <v>4.8922552762615803</v>
      </c>
      <c r="BU20" s="24" t="s">
        <v>28</v>
      </c>
      <c r="BV20" s="39">
        <v>5.2587690317664679E-3</v>
      </c>
      <c r="BW20" s="45">
        <v>3.0739990399919078E-3</v>
      </c>
      <c r="BX20" s="39">
        <v>3.6138260088702731E-3</v>
      </c>
      <c r="BY20" s="4">
        <v>7.2276520177405341E-4</v>
      </c>
      <c r="CA20" s="24" t="s">
        <v>28</v>
      </c>
      <c r="CB20" s="39">
        <v>3.0933935480979222E-4</v>
      </c>
      <c r="CC20" s="45">
        <v>3.4585191273531094E-4</v>
      </c>
      <c r="CD20" s="39">
        <v>1.2046086696234249E-4</v>
      </c>
      <c r="CE20" s="4">
        <v>1.7035739179336587E-4</v>
      </c>
      <c r="CG20" s="24" t="s">
        <v>28</v>
      </c>
      <c r="CH20" s="39">
        <v>0.3568229457730952</v>
      </c>
      <c r="CI20" s="45">
        <v>0.41951856973266549</v>
      </c>
      <c r="CJ20" s="39">
        <v>5.4207390133054097E-2</v>
      </c>
      <c r="CK20" s="4">
        <v>1.1923800524932859E-2</v>
      </c>
      <c r="CL20" s="4"/>
      <c r="CM20" s="4"/>
    </row>
    <row r="21" spans="1:91" x14ac:dyDescent="0.25">
      <c r="A21" s="24" t="s">
        <v>26</v>
      </c>
      <c r="B21" s="9">
        <v>20.758929834592699</v>
      </c>
      <c r="C21" s="9">
        <v>14.43389750804142</v>
      </c>
      <c r="D21" s="4">
        <v>0.6326165348589492</v>
      </c>
      <c r="E21" s="4">
        <v>0.13016849890505333</v>
      </c>
      <c r="F21" s="4">
        <v>0.15744005391995111</v>
      </c>
      <c r="G21" s="4">
        <v>9.0864923450150598E-2</v>
      </c>
      <c r="H21" s="4">
        <v>0.89172405948626954</v>
      </c>
      <c r="I21" s="4">
        <v>1.7809833783818254E-2</v>
      </c>
      <c r="J21" s="4">
        <v>9.1936991116306085E-2</v>
      </c>
      <c r="K21" s="4">
        <v>3.7145407941292681E-2</v>
      </c>
      <c r="L21" s="4">
        <v>0.14785169910967055</v>
      </c>
      <c r="M21" s="4">
        <v>2.2654113880610158E-2</v>
      </c>
      <c r="N21" s="4">
        <v>5.6295603557004296E-2</v>
      </c>
      <c r="O21" s="4">
        <v>6.0166740403402252E-2</v>
      </c>
      <c r="P21" s="20">
        <v>0.11985233759716446</v>
      </c>
      <c r="Q21" s="4">
        <v>6.223453932527466E-2</v>
      </c>
      <c r="R21" s="20">
        <v>1.3146922579416168E-2</v>
      </c>
      <c r="S21" s="20">
        <v>4.7972540231272171E-3</v>
      </c>
      <c r="T21" s="20">
        <v>9.2801806442937629E-4</v>
      </c>
      <c r="U21" s="20">
        <v>6.5620786642162597E-4</v>
      </c>
      <c r="V21" s="20">
        <v>0.3217129290021839</v>
      </c>
      <c r="W21" s="20">
        <v>0.27179190158172051</v>
      </c>
      <c r="Y21" s="24" t="s">
        <v>26</v>
      </c>
      <c r="Z21" s="39">
        <v>0.6326165348589492</v>
      </c>
      <c r="AA21" s="4">
        <v>0.13016849890505333</v>
      </c>
      <c r="AB21" s="39">
        <v>0.82452740902223853</v>
      </c>
      <c r="AC21" s="4">
        <v>1.1421506561668114E-2</v>
      </c>
      <c r="AE21" s="24" t="s">
        <v>26</v>
      </c>
      <c r="AF21" s="39">
        <v>0.15744005391995111</v>
      </c>
      <c r="AG21" s="45">
        <v>9.0864923450150598E-2</v>
      </c>
      <c r="AH21" s="39">
        <v>0.15625359242161116</v>
      </c>
      <c r="AI21" s="45">
        <v>3.5864911580047024E-2</v>
      </c>
      <c r="AK21" s="24" t="s">
        <v>26</v>
      </c>
      <c r="AL21" s="39">
        <v>0.62945666965382197</v>
      </c>
      <c r="AM21" s="48">
        <v>0.19981747203699232</v>
      </c>
      <c r="AN21" s="39">
        <v>0.89172405948626954</v>
      </c>
      <c r="AO21" s="45">
        <v>1.7809833783818254E-2</v>
      </c>
      <c r="AQ21" s="24" t="s">
        <v>26</v>
      </c>
      <c r="AR21" s="39">
        <v>9.1936991116306085E-2</v>
      </c>
      <c r="AS21" s="45">
        <v>3.7145407941292681E-2</v>
      </c>
      <c r="AT21" s="39">
        <v>0.13444203897031126</v>
      </c>
      <c r="AU21" s="4">
        <v>2.9508481161225807E-2</v>
      </c>
      <c r="AW21" s="24" t="s">
        <v>26</v>
      </c>
      <c r="AX21" s="39">
        <v>0.14785169910967055</v>
      </c>
      <c r="AY21" s="45">
        <v>2.2654113880610158E-2</v>
      </c>
      <c r="AZ21" s="39">
        <v>0.18575737548976981</v>
      </c>
      <c r="BA21" s="4">
        <v>3.4330002347288273E-2</v>
      </c>
      <c r="BC21" s="24" t="s">
        <v>26</v>
      </c>
      <c r="BD21" s="39">
        <v>6.0661164786346179E-2</v>
      </c>
      <c r="BE21" s="45">
        <v>6.3805078716881528E-2</v>
      </c>
      <c r="BF21" s="39">
        <v>7.4379850661890748E-2</v>
      </c>
      <c r="BG21" s="4">
        <v>3.3335882282782621E-2</v>
      </c>
      <c r="BI21" s="24" t="s">
        <v>26</v>
      </c>
      <c r="BJ21" s="39">
        <v>0.11985233759716446</v>
      </c>
      <c r="BK21" s="45">
        <v>6.223453932527466E-2</v>
      </c>
      <c r="BL21" s="39">
        <v>0.12836432790343827</v>
      </c>
      <c r="BM21" s="4">
        <v>2.3958020080397678E-2</v>
      </c>
      <c r="BO21" s="24" t="s">
        <v>26</v>
      </c>
      <c r="BP21" s="60">
        <v>20.758929834592699</v>
      </c>
      <c r="BQ21" s="13">
        <v>14.43389750804142</v>
      </c>
      <c r="BR21" s="60">
        <v>17.93018726883237</v>
      </c>
      <c r="BS21" s="13">
        <v>4.0599500101524919</v>
      </c>
      <c r="BU21" s="24" t="s">
        <v>26</v>
      </c>
      <c r="BV21" s="39">
        <v>1.3146922579416168E-2</v>
      </c>
      <c r="BW21" s="45">
        <v>4.7972540231272171E-3</v>
      </c>
      <c r="BX21" s="39">
        <v>4.0956694767196435E-3</v>
      </c>
      <c r="BY21" s="4">
        <v>1.2106167301839295E-3</v>
      </c>
      <c r="CA21" s="24" t="s">
        <v>26</v>
      </c>
      <c r="CB21" s="39">
        <v>9.2801806442937629E-4</v>
      </c>
      <c r="CC21" s="45">
        <v>6.5620786642162597E-4</v>
      </c>
      <c r="CD21" s="39">
        <v>6.0230433481171271E-5</v>
      </c>
      <c r="CE21" s="4">
        <v>1.3467934357817824E-4</v>
      </c>
      <c r="CG21" s="24" t="s">
        <v>26</v>
      </c>
      <c r="CH21" s="39">
        <v>0.3217129290021839</v>
      </c>
      <c r="CI21" s="45">
        <v>0.27179190158172051</v>
      </c>
      <c r="CJ21" s="39">
        <v>5.1436790192920218E-2</v>
      </c>
      <c r="CK21" s="4">
        <v>2.7805854352029254E-2</v>
      </c>
      <c r="CL21" s="4"/>
      <c r="CM21" s="4"/>
    </row>
    <row r="22" spans="1:91" ht="45" x14ac:dyDescent="0.25">
      <c r="A22" s="33" t="s">
        <v>35</v>
      </c>
      <c r="B22" s="34">
        <v>17.220173915166072</v>
      </c>
      <c r="C22" s="34">
        <v>8.0931929494570998</v>
      </c>
      <c r="D22" s="35">
        <v>0.64700250217127819</v>
      </c>
      <c r="E22" s="35">
        <v>0.15692426837287629</v>
      </c>
      <c r="F22" s="35">
        <v>0.16198009975254535</v>
      </c>
      <c r="G22" s="35">
        <v>5.4198852428084088E-2</v>
      </c>
      <c r="H22" s="35">
        <v>0.82066120195595393</v>
      </c>
      <c r="I22" s="35">
        <v>0.10516794834722948</v>
      </c>
      <c r="J22" s="35">
        <v>0.11894569753204316</v>
      </c>
      <c r="K22" s="35">
        <v>6.956122720998946E-2</v>
      </c>
      <c r="L22" s="35">
        <v>0.17127922460796657</v>
      </c>
      <c r="M22" s="35">
        <v>5.3283246794073688E-2</v>
      </c>
      <c r="N22" s="35">
        <v>4.9596525716463641E-2</v>
      </c>
      <c r="O22" s="35">
        <v>2.953225025397966E-2</v>
      </c>
      <c r="P22" s="36">
        <v>0.16055652662502179</v>
      </c>
      <c r="Q22" s="35">
        <v>9.1440644151561806E-2</v>
      </c>
      <c r="R22" s="36">
        <v>6.7867934649188137E-3</v>
      </c>
      <c r="S22" s="36">
        <v>5.3486527186723419E-3</v>
      </c>
      <c r="T22" s="36">
        <v>2.002494661895466E-2</v>
      </c>
      <c r="U22" s="36">
        <v>1.3244375493479482E-2</v>
      </c>
      <c r="V22" s="36">
        <v>0.17917075904875296</v>
      </c>
      <c r="W22" s="36">
        <v>0.19683635266935975</v>
      </c>
      <c r="Y22" s="33" t="s">
        <v>65</v>
      </c>
      <c r="Z22" s="40">
        <v>0.64700250217127819</v>
      </c>
      <c r="AA22" s="35">
        <v>0.15692426837287629</v>
      </c>
      <c r="AB22" s="40">
        <v>0.81130273392681085</v>
      </c>
      <c r="AC22" s="35">
        <v>8.240729690576111E-2</v>
      </c>
      <c r="AE22" s="33" t="s">
        <v>65</v>
      </c>
      <c r="AF22" s="40">
        <v>0.16198009975254535</v>
      </c>
      <c r="AG22" s="35">
        <v>5.4198852428084088E-2</v>
      </c>
      <c r="AH22" s="40">
        <v>0.15170538162483888</v>
      </c>
      <c r="AI22" s="35">
        <v>4.2552290596512402E-2</v>
      </c>
      <c r="AK22" s="33" t="s">
        <v>65</v>
      </c>
      <c r="AL22" s="40">
        <v>0.74541026553954093</v>
      </c>
      <c r="AM22" s="49">
        <v>0.15881814271596284</v>
      </c>
      <c r="AN22" s="40">
        <v>0.82066120195595393</v>
      </c>
      <c r="AO22" s="35">
        <v>0.10516794834722948</v>
      </c>
      <c r="AP22" s="4"/>
      <c r="AQ22" s="33" t="s">
        <v>65</v>
      </c>
      <c r="AR22" s="40">
        <v>0.11894569753204316</v>
      </c>
      <c r="AS22" s="35">
        <v>6.956122720998946E-2</v>
      </c>
      <c r="AT22" s="40">
        <v>0.10384784664066035</v>
      </c>
      <c r="AU22" s="35">
        <v>8.243323737119683E-2</v>
      </c>
      <c r="AW22" s="33" t="s">
        <v>65</v>
      </c>
      <c r="AX22" s="40">
        <v>0.17127922460796657</v>
      </c>
      <c r="AY22" s="35">
        <v>5.3283246794073688E-2</v>
      </c>
      <c r="AZ22" s="40">
        <v>0.20422260089452002</v>
      </c>
      <c r="BA22" s="35">
        <v>5.4256071365254815E-2</v>
      </c>
      <c r="BC22" s="33" t="s">
        <v>65</v>
      </c>
      <c r="BD22" s="40">
        <v>5.6594446878781159E-2</v>
      </c>
      <c r="BE22" s="35">
        <v>3.3262105577395867E-2</v>
      </c>
      <c r="BF22" s="40">
        <v>9.0908266226651227E-2</v>
      </c>
      <c r="BG22" s="35">
        <v>4.6570649592042351E-2</v>
      </c>
      <c r="BI22" s="33" t="s">
        <v>65</v>
      </c>
      <c r="BJ22" s="40">
        <v>0.16055652662502179</v>
      </c>
      <c r="BK22" s="35">
        <v>9.1440644151561806E-2</v>
      </c>
      <c r="BL22" s="40">
        <v>0.13081934463190389</v>
      </c>
      <c r="BM22" s="35">
        <v>4.8325731731701509E-2</v>
      </c>
      <c r="BO22" s="33" t="s">
        <v>65</v>
      </c>
      <c r="BP22" s="61">
        <v>17.220173915166072</v>
      </c>
      <c r="BQ22" s="34">
        <v>8.0931929494570998</v>
      </c>
      <c r="BR22" s="61">
        <v>19.01287966451477</v>
      </c>
      <c r="BS22" s="34">
        <v>5.0341306571692659</v>
      </c>
      <c r="BU22" s="33" t="s">
        <v>65</v>
      </c>
      <c r="BV22" s="40">
        <v>6.7867934649188137E-3</v>
      </c>
      <c r="BW22" s="35">
        <v>5.3486527186723419E-3</v>
      </c>
      <c r="BX22" s="40">
        <v>5.5563803739654494E-3</v>
      </c>
      <c r="BY22" s="35">
        <v>2.7781807409430846E-3</v>
      </c>
      <c r="CA22" s="33" t="s">
        <v>65</v>
      </c>
      <c r="CB22" s="40">
        <v>2.002494661895466E-2</v>
      </c>
      <c r="CC22" s="35">
        <v>1.3244375493479482E-2</v>
      </c>
      <c r="CD22" s="40">
        <v>1.3968221935206743E-2</v>
      </c>
      <c r="CE22" s="35">
        <v>1.0660560754734556E-2</v>
      </c>
      <c r="CG22" s="33" t="s">
        <v>65</v>
      </c>
      <c r="CH22" s="40">
        <v>0.17917075904875296</v>
      </c>
      <c r="CI22" s="35">
        <v>0.19683635266935975</v>
      </c>
      <c r="CJ22" s="40">
        <v>0.12467091053695953</v>
      </c>
      <c r="CK22" s="35">
        <v>0.14361120163913713</v>
      </c>
      <c r="CL22" s="4"/>
      <c r="CM22" s="4"/>
    </row>
    <row r="23" spans="1:91" x14ac:dyDescent="0.25">
      <c r="AE23" s="64" t="s">
        <v>88</v>
      </c>
      <c r="AF23" s="62">
        <f>AF22+3*AG22</f>
        <v>0.32457665703679761</v>
      </c>
      <c r="AH23" s="62">
        <f>AH22+3*AI22</f>
        <v>0.27936225341437609</v>
      </c>
      <c r="AK23" s="64" t="s">
        <v>88</v>
      </c>
      <c r="AL23" s="62">
        <f>AL22+3*AM22</f>
        <v>1.2218646936874293</v>
      </c>
      <c r="AN23" s="62">
        <f>AN22+3*AO22</f>
        <v>1.1361650469976423</v>
      </c>
      <c r="AQ23" s="64" t="s">
        <v>88</v>
      </c>
      <c r="AR23" s="62">
        <f>AR22+3*AS22</f>
        <v>0.32762937916201151</v>
      </c>
      <c r="AT23" s="62">
        <f>AT22+3*AU22</f>
        <v>0.35114755875425085</v>
      </c>
      <c r="AW23" s="64" t="s">
        <v>88</v>
      </c>
      <c r="AX23" s="62">
        <f>AX22+3*AY22</f>
        <v>0.33112896499018762</v>
      </c>
      <c r="AZ23" s="62">
        <f>AZ22+3*BA22</f>
        <v>0.36699081499028446</v>
      </c>
      <c r="BC23" s="64" t="s">
        <v>88</v>
      </c>
      <c r="BD23" s="62">
        <f>BD22+3*BE22</f>
        <v>0.15638076361096875</v>
      </c>
      <c r="BF23" s="62">
        <f>BF22+3*BG22</f>
        <v>0.23062021500277829</v>
      </c>
      <c r="BI23" s="64" t="s">
        <v>88</v>
      </c>
      <c r="BJ23" s="62">
        <f>BJ22+3*BK22</f>
        <v>0.43487845907970718</v>
      </c>
      <c r="BL23" s="62">
        <f>BL22+3*BM22</f>
        <v>0.27579653982700841</v>
      </c>
      <c r="BO23" s="64" t="s">
        <v>88</v>
      </c>
      <c r="BP23" s="63">
        <f>BP22+3*BQ22</f>
        <v>41.499752763537373</v>
      </c>
      <c r="BQ23" s="9"/>
      <c r="BR23" s="63">
        <f>BR22+3*BS22</f>
        <v>34.11527163602257</v>
      </c>
      <c r="BU23" s="64" t="s">
        <v>88</v>
      </c>
      <c r="BV23" s="68">
        <f>BV22+3*BW22</f>
        <v>2.2832751620935839E-2</v>
      </c>
      <c r="BW23" s="69"/>
      <c r="BX23" s="68">
        <f>BX22+3*BY22</f>
        <v>1.3890922596794704E-2</v>
      </c>
      <c r="CA23" s="64" t="s">
        <v>88</v>
      </c>
      <c r="CB23" s="68">
        <f>CB22+3*CC22</f>
        <v>5.9758073099393107E-2</v>
      </c>
      <c r="CC23" s="69"/>
      <c r="CD23" s="68">
        <f>CD22+3*CE22</f>
        <v>4.5949904199410412E-2</v>
      </c>
      <c r="CG23" s="64" t="s">
        <v>88</v>
      </c>
      <c r="CH23" s="68">
        <f>CH22+3*CI22</f>
        <v>0.76967981705683219</v>
      </c>
      <c r="CI23" s="69"/>
      <c r="CJ23" s="68">
        <f>CJ22+3*CK22</f>
        <v>0.55550451545437096</v>
      </c>
    </row>
    <row r="24" spans="1:91" x14ac:dyDescent="0.25">
      <c r="AE24" s="64" t="s">
        <v>89</v>
      </c>
      <c r="AF24" s="62">
        <f>AF22-3*AG22</f>
        <v>-6.1645753170691542E-4</v>
      </c>
      <c r="AH24" s="62">
        <f>AH22-3*AI22</f>
        <v>2.4048509835301657E-2</v>
      </c>
      <c r="AK24" s="64" t="s">
        <v>89</v>
      </c>
      <c r="AL24" s="62">
        <f>AL22-3*AM22</f>
        <v>0.26895583739165241</v>
      </c>
      <c r="AN24" s="62">
        <f>AN22-3*AO22</f>
        <v>0.50515735691426555</v>
      </c>
      <c r="AQ24" s="64" t="s">
        <v>89</v>
      </c>
      <c r="AR24" s="62">
        <f>AR22-3*AS22</f>
        <v>-8.9737984097925202E-2</v>
      </c>
      <c r="AT24" s="62">
        <f>AT22-3*AU22</f>
        <v>-0.14345186547293012</v>
      </c>
      <c r="AW24" s="64" t="s">
        <v>89</v>
      </c>
      <c r="AX24" s="62">
        <f>AX22-3*AY22</f>
        <v>1.1429484225745523E-2</v>
      </c>
      <c r="AZ24" s="62">
        <f>AZ22-3*BA22</f>
        <v>4.1454386798755571E-2</v>
      </c>
      <c r="BC24" s="64" t="s">
        <v>89</v>
      </c>
      <c r="BD24" s="62">
        <f>BD22-3*BE22</f>
        <v>-4.3191869853406444E-2</v>
      </c>
      <c r="BF24" s="62">
        <f>BF22-3*BG22</f>
        <v>-4.8803682549475827E-2</v>
      </c>
      <c r="BI24" s="64" t="s">
        <v>89</v>
      </c>
      <c r="BJ24" s="62">
        <f>BJ22-3*BK22</f>
        <v>-0.1137654058296636</v>
      </c>
      <c r="BL24" s="62">
        <f>BL22-3*BM22</f>
        <v>-1.4157850563200625E-2</v>
      </c>
      <c r="BO24" s="64" t="s">
        <v>89</v>
      </c>
      <c r="BP24" s="63">
        <f>BP22-3*BQ22</f>
        <v>-7.0594049332052293</v>
      </c>
      <c r="BQ24" s="9"/>
      <c r="BR24" s="63">
        <f>BR22-3*BS22</f>
        <v>3.9104876930069725</v>
      </c>
      <c r="BU24" s="64" t="s">
        <v>89</v>
      </c>
      <c r="BV24" s="68">
        <f>BV22-3*BW22</f>
        <v>-9.2591646910982102E-3</v>
      </c>
      <c r="BW24" s="69"/>
      <c r="BX24" s="68">
        <f>BX22-3*BY22</f>
        <v>-2.7781618488638042E-3</v>
      </c>
      <c r="CA24" s="64" t="s">
        <v>89</v>
      </c>
      <c r="CB24" s="68">
        <f>CB22-3*CC22</f>
        <v>-1.9708179861483786E-2</v>
      </c>
      <c r="CC24" s="69"/>
      <c r="CD24" s="68">
        <f>CD22-3*CE22</f>
        <v>-1.8013460328996929E-2</v>
      </c>
      <c r="CG24" s="64" t="s">
        <v>89</v>
      </c>
      <c r="CH24" s="68">
        <f>CH22-3*CI22</f>
        <v>-0.41133829895932633</v>
      </c>
      <c r="CI24" s="69"/>
      <c r="CJ24" s="68">
        <f>CJ22-3*CK22</f>
        <v>-0.30616269438045185</v>
      </c>
    </row>
    <row r="25" spans="1:91" x14ac:dyDescent="0.25">
      <c r="AX25" s="62">
        <f>AX15-3*AY15</f>
        <v>1.4990556344843808E-3</v>
      </c>
    </row>
    <row r="26" spans="1:91" x14ac:dyDescent="0.25">
      <c r="A26" s="8" t="s">
        <v>44</v>
      </c>
      <c r="Y26" s="8" t="s">
        <v>76</v>
      </c>
    </row>
    <row r="27" spans="1:91" ht="105" x14ac:dyDescent="0.25">
      <c r="A27" s="37" t="s">
        <v>10</v>
      </c>
      <c r="B27" s="28" t="s">
        <v>33</v>
      </c>
      <c r="C27" s="28" t="s">
        <v>60</v>
      </c>
      <c r="D27" s="28" t="s">
        <v>29</v>
      </c>
      <c r="E27" s="28" t="s">
        <v>54</v>
      </c>
      <c r="F27" s="28" t="s">
        <v>30</v>
      </c>
      <c r="G27" s="54" t="s">
        <v>55</v>
      </c>
      <c r="H27" s="55" t="s">
        <v>70</v>
      </c>
      <c r="I27" s="53" t="s">
        <v>69</v>
      </c>
      <c r="J27" s="28" t="s">
        <v>50</v>
      </c>
      <c r="K27" s="28" t="s">
        <v>58</v>
      </c>
      <c r="L27" s="28" t="s">
        <v>31</v>
      </c>
      <c r="M27" s="28" t="s">
        <v>56</v>
      </c>
      <c r="N27" s="28" t="s">
        <v>32</v>
      </c>
      <c r="O27" s="28" t="s">
        <v>57</v>
      </c>
      <c r="P27" s="28" t="s">
        <v>34</v>
      </c>
      <c r="Q27" s="28" t="s">
        <v>59</v>
      </c>
      <c r="R27" s="53" t="s">
        <v>95</v>
      </c>
      <c r="S27" s="53" t="s">
        <v>96</v>
      </c>
      <c r="T27" s="53" t="s">
        <v>97</v>
      </c>
      <c r="U27" s="53" t="s">
        <v>98</v>
      </c>
      <c r="V27" s="53" t="s">
        <v>99</v>
      </c>
      <c r="W27" s="53" t="s">
        <v>100</v>
      </c>
      <c r="Y27" s="54" t="s">
        <v>77</v>
      </c>
      <c r="Z27" s="54" t="s">
        <v>83</v>
      </c>
      <c r="AA27" s="54" t="s">
        <v>84</v>
      </c>
      <c r="AB27" s="54" t="s">
        <v>78</v>
      </c>
      <c r="AC27" s="54" t="s">
        <v>79</v>
      </c>
      <c r="AD27" s="54" t="s">
        <v>85</v>
      </c>
    </row>
    <row r="28" spans="1:91" x14ac:dyDescent="0.25">
      <c r="A28" s="29" t="s">
        <v>37</v>
      </c>
      <c r="B28" s="30">
        <v>16.352221989584681</v>
      </c>
      <c r="C28" s="30">
        <v>4.9332898830924341</v>
      </c>
      <c r="D28" s="31">
        <v>0.83183591115266831</v>
      </c>
      <c r="E28" s="31">
        <v>2.3659068234378102E-2</v>
      </c>
      <c r="F28" s="31">
        <v>0.16882711483372581</v>
      </c>
      <c r="G28" s="56">
        <v>4.7232709104230421E-2</v>
      </c>
      <c r="H28" s="56">
        <v>0.81278101097091848</v>
      </c>
      <c r="I28" s="31">
        <v>3.7592687396917741E-2</v>
      </c>
      <c r="J28" s="31">
        <v>8.5816517528972222E-2</v>
      </c>
      <c r="K28" s="31">
        <v>4.9125089646101815E-2</v>
      </c>
      <c r="L28" s="31">
        <v>0.15991558056914917</v>
      </c>
      <c r="M28" s="31">
        <v>6.6077911887391122E-2</v>
      </c>
      <c r="N28" s="31">
        <v>9.4662305820684745E-2</v>
      </c>
      <c r="O28" s="31">
        <v>4.3329994023990195E-2</v>
      </c>
      <c r="P28" s="32">
        <v>0.16843970346651715</v>
      </c>
      <c r="Q28" s="31">
        <v>6.0739451996205764E-2</v>
      </c>
      <c r="R28" s="32">
        <v>5.8111535755672912E-3</v>
      </c>
      <c r="S28" s="32">
        <v>6.6994967962595629E-4</v>
      </c>
      <c r="T28" s="32">
        <v>2.0889384093626732E-2</v>
      </c>
      <c r="U28" s="32">
        <v>3.4389956220106185E-4</v>
      </c>
      <c r="V28" s="32">
        <v>0.12188666747203802</v>
      </c>
      <c r="W28" s="32">
        <v>5.4012289251933854E-2</v>
      </c>
      <c r="Y28" t="s">
        <v>67</v>
      </c>
      <c r="Z28" s="4">
        <f>Z22</f>
        <v>0.64700250217127819</v>
      </c>
      <c r="AA28" s="4">
        <f>AB22</f>
        <v>0.81130273392681085</v>
      </c>
      <c r="AB28" s="62">
        <f>AB7+3*AC7</f>
        <v>0.89923052090416022</v>
      </c>
      <c r="AC28" s="62">
        <f>Z15-3*AA15</f>
        <v>0.12588549085277534</v>
      </c>
      <c r="AD28" t="s">
        <v>86</v>
      </c>
    </row>
    <row r="29" spans="1:91" x14ac:dyDescent="0.25">
      <c r="A29" s="24" t="s">
        <v>26</v>
      </c>
      <c r="B29" s="9">
        <v>22.306357059191964</v>
      </c>
      <c r="C29" s="9">
        <v>1.4551496744156316</v>
      </c>
      <c r="D29" s="4">
        <v>0.83690528563678024</v>
      </c>
      <c r="E29" s="4">
        <v>1.339147921244024E-2</v>
      </c>
      <c r="F29" s="4">
        <v>0.11868194242318471</v>
      </c>
      <c r="G29" s="45">
        <v>2.9909429844633779E-3</v>
      </c>
      <c r="H29" s="45">
        <v>0.83230241201628252</v>
      </c>
      <c r="I29" s="45">
        <v>1.2394352022862765E-2</v>
      </c>
      <c r="J29" s="4">
        <v>0.11676656042074371</v>
      </c>
      <c r="K29" s="4">
        <v>3.2570613113238001E-2</v>
      </c>
      <c r="L29" s="4">
        <v>0.21691201377631211</v>
      </c>
      <c r="M29" s="4">
        <v>4.6183434523133789E-2</v>
      </c>
      <c r="N29" s="4">
        <v>0.13392379580794422</v>
      </c>
      <c r="O29" s="4">
        <v>2.2238687998265942E-2</v>
      </c>
      <c r="P29" s="20">
        <v>0.11312720668622839</v>
      </c>
      <c r="Q29" s="4">
        <v>2.874541437310291E-2</v>
      </c>
      <c r="R29" s="20">
        <v>5.0880617978949954E-3</v>
      </c>
      <c r="S29" s="20">
        <v>4.0826821939533007E-4</v>
      </c>
      <c r="T29" s="20">
        <v>2.1067098849135473E-2</v>
      </c>
      <c r="U29" s="20">
        <v>2.6300424620226323E-4</v>
      </c>
      <c r="V29" s="20">
        <v>7.0307763025458103E-2</v>
      </c>
      <c r="W29" s="20">
        <v>5.0842390617585132E-3</v>
      </c>
      <c r="Y29" t="s">
        <v>80</v>
      </c>
      <c r="Z29" s="4">
        <f>AF22</f>
        <v>0.16198009975254535</v>
      </c>
      <c r="AA29" s="4">
        <f>AH22</f>
        <v>0.15170538162483888</v>
      </c>
      <c r="AB29" s="62">
        <f>AF22+3*AG22</f>
        <v>0.32457665703679761</v>
      </c>
      <c r="AC29" s="62">
        <v>0</v>
      </c>
      <c r="AD29" t="s">
        <v>87</v>
      </c>
    </row>
    <row r="30" spans="1:91" x14ac:dyDescent="0.25">
      <c r="A30" s="24" t="s">
        <v>27</v>
      </c>
      <c r="B30" s="9">
        <v>13.375154454781041</v>
      </c>
      <c r="C30" s="9">
        <v>2.9763232348170345</v>
      </c>
      <c r="D30" s="4">
        <v>0.82930122391061234</v>
      </c>
      <c r="E30" s="4">
        <v>2.7031231725256837E-2</v>
      </c>
      <c r="F30" s="4">
        <v>0.19389970103899637</v>
      </c>
      <c r="G30" s="45">
        <v>3.8157785666321699E-2</v>
      </c>
      <c r="H30" s="45">
        <v>0.80720346781510011</v>
      </c>
      <c r="I30" s="45">
        <v>4.0411664292513035E-2</v>
      </c>
      <c r="J30" s="4">
        <v>6.4389564757745793E-2</v>
      </c>
      <c r="K30" s="4">
        <v>4.7194199132022212E-2</v>
      </c>
      <c r="L30" s="4">
        <v>0.13141736396556772</v>
      </c>
      <c r="M30" s="4">
        <v>5.5195432765460767E-2</v>
      </c>
      <c r="N30" s="4">
        <v>5.5400815833425245E-2</v>
      </c>
      <c r="O30" s="4">
        <v>1.3322474556721021E-2</v>
      </c>
      <c r="P30" s="20">
        <v>0.19609595185666151</v>
      </c>
      <c r="Q30" s="4">
        <v>5.3161714554802592E-2</v>
      </c>
      <c r="R30" s="20">
        <v>6.0177512263308039E-3</v>
      </c>
      <c r="S30" s="20">
        <v>5.8083999741264443E-4</v>
      </c>
      <c r="T30" s="20">
        <v>2.0838608449195658E-2</v>
      </c>
      <c r="U30" s="20">
        <v>3.474082575252392E-4</v>
      </c>
      <c r="V30" s="20">
        <v>0.13662349731391799</v>
      </c>
      <c r="W30" s="20">
        <v>5.2594488703799173E-2</v>
      </c>
      <c r="Y30" t="s">
        <v>81</v>
      </c>
      <c r="Z30" s="4">
        <f>AL22</f>
        <v>0.74541026553954093</v>
      </c>
      <c r="AA30" s="4">
        <f>AN22</f>
        <v>0.82066120195595393</v>
      </c>
      <c r="AB30" s="62">
        <v>1</v>
      </c>
      <c r="AC30" s="62">
        <v>0.26900000000000002</v>
      </c>
      <c r="AD30" t="s">
        <v>87</v>
      </c>
    </row>
    <row r="31" spans="1:91" x14ac:dyDescent="0.25">
      <c r="A31" s="29" t="s">
        <v>38</v>
      </c>
      <c r="B31" s="30">
        <v>15.253955869366832</v>
      </c>
      <c r="C31" s="30">
        <v>2.382095261626533</v>
      </c>
      <c r="D31" s="31">
        <v>0.83997346361527836</v>
      </c>
      <c r="E31" s="31">
        <v>1.9752352429627286E-2</v>
      </c>
      <c r="F31" s="31">
        <v>0.18348449675573242</v>
      </c>
      <c r="G31" s="56">
        <v>3.4428449831675027E-2</v>
      </c>
      <c r="H31" s="56">
        <v>0.82769308433076683</v>
      </c>
      <c r="I31" s="31">
        <v>8.8266874170260953E-2</v>
      </c>
      <c r="J31" s="31">
        <v>0.1153988752656101</v>
      </c>
      <c r="K31" s="31">
        <v>0.10750783565849271</v>
      </c>
      <c r="L31" s="31">
        <v>0.18955475134655705</v>
      </c>
      <c r="M31" s="31">
        <v>2.7537797870598686E-2</v>
      </c>
      <c r="N31" s="31">
        <v>8.6416470676619173E-2</v>
      </c>
      <c r="O31" s="31">
        <v>5.5883677705684649E-2</v>
      </c>
      <c r="P31" s="32">
        <v>0.15372520984630356</v>
      </c>
      <c r="Q31" s="31">
        <v>5.8831611942183684E-2</v>
      </c>
      <c r="R31" s="32">
        <v>6.24837434854427E-3</v>
      </c>
      <c r="S31" s="32">
        <v>2.7333936077019024E-3</v>
      </c>
      <c r="T31" s="32">
        <v>2.0598465049792663E-2</v>
      </c>
      <c r="U31" s="32">
        <v>1.1589567176559558E-3</v>
      </c>
      <c r="V31" s="32">
        <v>0.15534923634817338</v>
      </c>
      <c r="W31" s="32">
        <v>0.13218807070619887</v>
      </c>
      <c r="Y31" t="s">
        <v>72</v>
      </c>
      <c r="Z31" s="4">
        <f>AR22</f>
        <v>0.11894569753204316</v>
      </c>
      <c r="AA31" s="4">
        <f>AT22</f>
        <v>0.10384784664066035</v>
      </c>
      <c r="AB31" s="62">
        <v>0.35099999999999998</v>
      </c>
      <c r="AC31" s="62">
        <v>0</v>
      </c>
      <c r="AD31" t="s">
        <v>87</v>
      </c>
    </row>
    <row r="32" spans="1:91" x14ac:dyDescent="0.25">
      <c r="A32" s="24" t="s">
        <v>19</v>
      </c>
      <c r="B32" s="9">
        <v>16.150915812719049</v>
      </c>
      <c r="C32" s="9">
        <v>2.961383053237971</v>
      </c>
      <c r="D32" s="4">
        <v>0.85211127877063053</v>
      </c>
      <c r="E32" s="4">
        <v>1.3720242464568617E-2</v>
      </c>
      <c r="F32" s="4">
        <v>0.15243131667375565</v>
      </c>
      <c r="G32" s="45">
        <v>3.749973833925082E-2</v>
      </c>
      <c r="H32" s="45">
        <v>0.89540198880064759</v>
      </c>
      <c r="I32" s="45">
        <v>6.697597089366196E-2</v>
      </c>
      <c r="J32" s="4">
        <v>7.5247227976315445E-2</v>
      </c>
      <c r="K32" s="4">
        <v>6.1756969248701844E-3</v>
      </c>
      <c r="L32" s="4">
        <v>0.18910628706382637</v>
      </c>
      <c r="M32" s="4">
        <v>1.5793817601530046E-2</v>
      </c>
      <c r="N32" s="4">
        <v>0.27589256469046192</v>
      </c>
      <c r="O32" s="4">
        <v>0</v>
      </c>
      <c r="P32" s="20">
        <v>0.2331332531000111</v>
      </c>
      <c r="Q32" s="4">
        <v>0.1030280216687494</v>
      </c>
      <c r="R32" s="20">
        <v>5.3729830646140828E-3</v>
      </c>
      <c r="S32" s="20">
        <v>3.0355531182180005E-4</v>
      </c>
      <c r="T32" s="20">
        <v>2.1070157038044799E-2</v>
      </c>
      <c r="U32" s="20">
        <v>1.8186691443091048E-4</v>
      </c>
      <c r="V32" s="20">
        <v>7.4533160701846748E-2</v>
      </c>
      <c r="W32" s="20">
        <v>6.9479764098622554E-2</v>
      </c>
      <c r="Y32" t="s">
        <v>82</v>
      </c>
      <c r="Z32" s="4">
        <f>AX22</f>
        <v>0.17127922460796657</v>
      </c>
      <c r="AA32" s="4">
        <f>AZ22</f>
        <v>0.20422260089452002</v>
      </c>
      <c r="AB32" s="62">
        <f>AZ23</f>
        <v>0.36699081499028446</v>
      </c>
      <c r="AC32" s="62">
        <v>1E-3</v>
      </c>
      <c r="AD32" t="s">
        <v>91</v>
      </c>
    </row>
    <row r="33" spans="1:30" x14ac:dyDescent="0.25">
      <c r="A33" s="24" t="s">
        <v>21</v>
      </c>
      <c r="B33" s="9">
        <v>15.034552026715497</v>
      </c>
      <c r="C33" s="9">
        <v>2.5109145595794602</v>
      </c>
      <c r="D33" s="4">
        <v>0.83988736244918905</v>
      </c>
      <c r="E33" s="4">
        <v>2.4552429661188681E-2</v>
      </c>
      <c r="F33" s="4">
        <v>0.19444313976499769</v>
      </c>
      <c r="G33" s="45">
        <v>3.5820641524811216E-2</v>
      </c>
      <c r="H33" s="45">
        <v>0.85399238927781218</v>
      </c>
      <c r="I33" s="45">
        <v>4.2073933162372415E-2</v>
      </c>
      <c r="J33" s="4">
        <v>0.11629175337240402</v>
      </c>
      <c r="K33" s="4">
        <v>7.5555524860134476E-2</v>
      </c>
      <c r="L33" s="4">
        <v>0.17270383506436557</v>
      </c>
      <c r="M33" s="4">
        <v>1.8590639806604446E-2</v>
      </c>
      <c r="N33" s="4">
        <v>7.3174519592031737E-2</v>
      </c>
      <c r="O33" s="4">
        <v>3.2193572764181624E-2</v>
      </c>
      <c r="P33" s="20">
        <v>0.1341793592411874</v>
      </c>
      <c r="Q33" s="4">
        <v>2.6997678874216429E-2</v>
      </c>
      <c r="R33" s="20">
        <v>7.6017231819790233E-3</v>
      </c>
      <c r="S33" s="20">
        <v>3.3164673565841849E-3</v>
      </c>
      <c r="T33" s="20">
        <v>2.013010374719405E-2</v>
      </c>
      <c r="U33" s="20">
        <v>1.2911811215844523E-3</v>
      </c>
      <c r="V33" s="20">
        <v>0.16053198132291691</v>
      </c>
      <c r="W33" s="20">
        <v>0.14208248718955846</v>
      </c>
      <c r="Y33" t="s">
        <v>90</v>
      </c>
      <c r="Z33" s="4">
        <f>BD23</f>
        <v>0.15638076361096875</v>
      </c>
      <c r="AA33" s="4">
        <f>BF23</f>
        <v>0.23062021500277829</v>
      </c>
      <c r="AB33" s="65">
        <v>1</v>
      </c>
      <c r="AC33" s="62">
        <f>AL24</f>
        <v>0.26895583739165241</v>
      </c>
      <c r="AD33" t="s">
        <v>87</v>
      </c>
    </row>
    <row r="34" spans="1:30" x14ac:dyDescent="0.25">
      <c r="A34" s="24" t="s">
        <v>22</v>
      </c>
      <c r="B34" s="9">
        <v>15.134581661667736</v>
      </c>
      <c r="C34" s="9">
        <v>1.6408762852260885</v>
      </c>
      <c r="D34" s="4">
        <v>0.83403370778673658</v>
      </c>
      <c r="E34" s="4">
        <v>7.9470718931741319E-3</v>
      </c>
      <c r="F34" s="4">
        <v>0.18257312228282294</v>
      </c>
      <c r="G34" s="45">
        <v>1.6280152390819588E-2</v>
      </c>
      <c r="H34" s="45">
        <v>0.75438967467525897</v>
      </c>
      <c r="I34" s="45">
        <v>9.8852370789667784E-2</v>
      </c>
      <c r="J34" s="4">
        <v>0.11875702019513634</v>
      </c>
      <c r="K34" s="4">
        <v>0.14716326760061796</v>
      </c>
      <c r="L34" s="4">
        <v>0.21505535791120964</v>
      </c>
      <c r="M34" s="4">
        <v>2.3569879088499762E-2</v>
      </c>
      <c r="N34" s="4">
        <v>7.4700048301193187E-2</v>
      </c>
      <c r="O34" s="4">
        <v>1.9735546853090195E-2</v>
      </c>
      <c r="P34" s="20">
        <v>0.14333996412712405</v>
      </c>
      <c r="Q34" s="4">
        <v>1.2208384848560695E-2</v>
      </c>
      <c r="R34" s="20">
        <v>4.6560467403572404E-3</v>
      </c>
      <c r="S34" s="20">
        <v>4.5146824921864481E-4</v>
      </c>
      <c r="T34" s="20">
        <v>2.1065161009564518E-2</v>
      </c>
      <c r="U34" s="20">
        <v>9.242218080078629E-4</v>
      </c>
      <c r="V34" s="20">
        <v>0.18798315670922142</v>
      </c>
      <c r="W34" s="20">
        <v>0.12391653031273489</v>
      </c>
      <c r="Y34" t="s">
        <v>75</v>
      </c>
      <c r="Z34" s="4">
        <f>BJ22</f>
        <v>0.16055652662502179</v>
      </c>
      <c r="AA34" s="4">
        <f>BL22</f>
        <v>0.13081934463190389</v>
      </c>
      <c r="AB34" s="65">
        <f>BJ23</f>
        <v>0.43487845907970718</v>
      </c>
      <c r="AC34" s="62">
        <v>0</v>
      </c>
      <c r="AD34" t="s">
        <v>87</v>
      </c>
    </row>
    <row r="35" spans="1:30" x14ac:dyDescent="0.25">
      <c r="A35" s="29" t="s">
        <v>39</v>
      </c>
      <c r="B35" s="30">
        <v>17.305870872450331</v>
      </c>
      <c r="C35" s="30">
        <v>3.1170326900501859</v>
      </c>
      <c r="D35" s="31">
        <v>0.753450508432428</v>
      </c>
      <c r="E35" s="31">
        <v>0.16666347065969556</v>
      </c>
      <c r="F35" s="31">
        <v>0.16593461077321658</v>
      </c>
      <c r="G35" s="56">
        <v>3.1408382318790201E-2</v>
      </c>
      <c r="H35" s="56">
        <v>0.79095622631503004</v>
      </c>
      <c r="I35" s="31">
        <v>0.11815446455512912</v>
      </c>
      <c r="J35" s="31">
        <v>8.3087653245985674E-2</v>
      </c>
      <c r="K35" s="31">
        <v>5.2064840983661473E-2</v>
      </c>
      <c r="L35" s="31">
        <v>0.23211406164521603</v>
      </c>
      <c r="M35" s="31">
        <v>7.8662434496109004E-2</v>
      </c>
      <c r="N35" s="31">
        <v>0.10234842145292455</v>
      </c>
      <c r="O35" s="31">
        <v>3.4000690250091906E-2</v>
      </c>
      <c r="P35" s="32">
        <v>0.11132217565563535</v>
      </c>
      <c r="Q35" s="31">
        <v>1.0962930824541155E-2</v>
      </c>
      <c r="R35" s="32">
        <v>6.7705390070102083E-3</v>
      </c>
      <c r="S35" s="32">
        <v>4.1765157597108216E-3</v>
      </c>
      <c r="T35" s="32">
        <v>2.145832565782458E-2</v>
      </c>
      <c r="U35" s="32">
        <v>1.0531935582446146E-2</v>
      </c>
      <c r="V35" s="32">
        <v>0.13455149290139012</v>
      </c>
      <c r="W35" s="32">
        <v>0.11779714144850446</v>
      </c>
      <c r="Y35" t="s">
        <v>2</v>
      </c>
      <c r="Z35" s="9">
        <f>BP22</f>
        <v>17.220173915166072</v>
      </c>
      <c r="AA35" s="9">
        <f>BR22</f>
        <v>19.01287966451477</v>
      </c>
      <c r="AB35" s="63">
        <f>BP23</f>
        <v>41.499752763537373</v>
      </c>
      <c r="AC35" s="63">
        <v>0</v>
      </c>
      <c r="AD35" t="s">
        <v>87</v>
      </c>
    </row>
    <row r="36" spans="1:30" x14ac:dyDescent="0.25">
      <c r="A36" s="24" t="s">
        <v>24</v>
      </c>
      <c r="B36" s="9">
        <v>17.445697257900239</v>
      </c>
      <c r="C36" s="9">
        <v>3.4687253695053077</v>
      </c>
      <c r="D36" s="4">
        <v>0.82778074993211681</v>
      </c>
      <c r="E36" s="4">
        <v>9.2261844191952429E-3</v>
      </c>
      <c r="F36" s="4">
        <v>0.16281643634041151</v>
      </c>
      <c r="G36" s="45">
        <v>3.4628121976281977E-2</v>
      </c>
      <c r="H36" s="45">
        <v>0.82151869433641156</v>
      </c>
      <c r="I36" s="45">
        <v>0.10868973685602158</v>
      </c>
      <c r="J36" s="4">
        <v>0.10583929192857898</v>
      </c>
      <c r="K36" s="4">
        <v>2.6692336073330401E-2</v>
      </c>
      <c r="L36" s="4">
        <v>0.24130717333359186</v>
      </c>
      <c r="M36" s="4">
        <v>0.10871827506181567</v>
      </c>
      <c r="N36" s="4">
        <v>0.1034886079804043</v>
      </c>
      <c r="O36" s="4">
        <v>2.1901633992410203E-2</v>
      </c>
      <c r="P36" s="20">
        <v>0.11063650720236427</v>
      </c>
      <c r="Q36" s="4">
        <v>9.2369219193129664E-3</v>
      </c>
      <c r="R36" s="20">
        <v>5.3121473091208259E-3</v>
      </c>
      <c r="S36" s="20">
        <v>2.6243072509085827E-3</v>
      </c>
      <c r="T36" s="20">
        <v>1.8914949189708048E-2</v>
      </c>
      <c r="U36" s="20">
        <v>1.1540069635835332E-3</v>
      </c>
      <c r="V36" s="20">
        <v>9.1644345842829877E-2</v>
      </c>
      <c r="W36" s="20">
        <v>6.3162512532201273E-2</v>
      </c>
    </row>
    <row r="37" spans="1:30" x14ac:dyDescent="0.25">
      <c r="A37" s="24" t="s">
        <v>25</v>
      </c>
      <c r="B37" s="9">
        <v>19.170376934080831</v>
      </c>
      <c r="C37" s="9">
        <v>2.2952968065762476</v>
      </c>
      <c r="D37" s="4">
        <v>0.83455595372144742</v>
      </c>
      <c r="E37" s="4">
        <v>1.8026976228175767E-2</v>
      </c>
      <c r="F37" s="4">
        <v>0.14941321313381195</v>
      </c>
      <c r="G37" s="45">
        <v>2.1026566624641418E-2</v>
      </c>
      <c r="H37" s="45">
        <v>0.75490256526429445</v>
      </c>
      <c r="I37" s="45">
        <v>0.13550602662247432</v>
      </c>
      <c r="J37" s="4">
        <v>4.2336511417441991E-2</v>
      </c>
      <c r="K37" s="4">
        <v>1.9374489470054344E-2</v>
      </c>
      <c r="L37" s="4">
        <v>0.20790450907031802</v>
      </c>
      <c r="M37" s="4">
        <v>3.3747578671584968E-2</v>
      </c>
      <c r="N37" s="4">
        <v>0.10636001171244107</v>
      </c>
      <c r="O37" s="4">
        <v>4.2420530403339679E-2</v>
      </c>
      <c r="P37" s="20">
        <v>0.10956857029539896</v>
      </c>
      <c r="Q37" s="4">
        <v>1.3381841336704397E-2</v>
      </c>
      <c r="R37" s="20">
        <v>8.7655142059441752E-3</v>
      </c>
      <c r="S37" s="20">
        <v>5.4555863910488046E-3</v>
      </c>
      <c r="T37" s="20">
        <v>2.5413670216296761E-2</v>
      </c>
      <c r="U37" s="20">
        <v>1.5804878012204548E-2</v>
      </c>
      <c r="V37" s="20">
        <v>0.1785074844607237</v>
      </c>
      <c r="W37" s="20">
        <v>0.16228655301300643</v>
      </c>
    </row>
    <row r="38" spans="1:30" x14ac:dyDescent="0.25">
      <c r="A38" s="24" t="s">
        <v>23</v>
      </c>
      <c r="B38" s="9">
        <v>15.783214060463509</v>
      </c>
      <c r="C38" s="9">
        <v>1.8366805371836923</v>
      </c>
      <c r="D38" s="4">
        <v>0.44257913485501027</v>
      </c>
      <c r="E38" s="4">
        <v>0.13121054277826677</v>
      </c>
      <c r="F38" s="4">
        <v>0.18318522473176321</v>
      </c>
      <c r="G38" s="45">
        <v>2.0619367954508343E-2</v>
      </c>
      <c r="H38" s="45">
        <v>0.80193861237373776</v>
      </c>
      <c r="I38" s="45">
        <v>6.9736851928393198E-2</v>
      </c>
      <c r="J38" s="4">
        <v>0.12358653532437398</v>
      </c>
      <c r="K38" s="4">
        <v>7.6942368749016068E-2</v>
      </c>
      <c r="L38" s="4">
        <v>0.26214694341826034</v>
      </c>
      <c r="M38" s="4">
        <v>5.2712073974310998E-2</v>
      </c>
      <c r="N38" s="4">
        <v>9.2424930054758644E-2</v>
      </c>
      <c r="O38" s="4">
        <v>2.9386825615283021E-2</v>
      </c>
      <c r="P38" s="20">
        <v>0.1162007232826503</v>
      </c>
      <c r="Q38" s="4">
        <v>6.42259139182537E-3</v>
      </c>
      <c r="R38" s="20">
        <v>5.6973720049210376E-3</v>
      </c>
      <c r="S38" s="20">
        <v>7.4178462425835226E-4</v>
      </c>
      <c r="T38" s="20">
        <v>1.8634389477113277E-2</v>
      </c>
      <c r="U38" s="20">
        <v>3.9355944443680434E-4</v>
      </c>
      <c r="V38" s="20">
        <v>0.13245380389984354</v>
      </c>
      <c r="W38" s="20">
        <v>3.4311381293409424E-2</v>
      </c>
    </row>
    <row r="39" spans="1:30" x14ac:dyDescent="0.25">
      <c r="A39" s="29" t="s">
        <v>40</v>
      </c>
      <c r="B39" s="30">
        <v>23.748983567457589</v>
      </c>
      <c r="C39" s="30">
        <v>2.6363992050279892</v>
      </c>
      <c r="D39" s="31">
        <v>0.81197123801282878</v>
      </c>
      <c r="E39" s="31">
        <v>1.8666644725424671E-2</v>
      </c>
      <c r="F39" s="31">
        <v>0.11442974747882949</v>
      </c>
      <c r="G39" s="56">
        <v>1.2850185075332062E-2</v>
      </c>
      <c r="H39" s="56">
        <v>0.82260473070028417</v>
      </c>
      <c r="I39" s="31">
        <v>0.13087108975520925</v>
      </c>
      <c r="J39" s="31">
        <v>0.10773481225368188</v>
      </c>
      <c r="K39" s="31">
        <v>0.10489024358413068</v>
      </c>
      <c r="L39" s="31">
        <v>0.22149441476630122</v>
      </c>
      <c r="M39" s="31">
        <v>2.7678607540495236E-2</v>
      </c>
      <c r="N39" s="31">
        <v>7.234852914183576E-2</v>
      </c>
      <c r="O39" s="31">
        <v>3.7756761285966611E-2</v>
      </c>
      <c r="P39" s="32">
        <v>0.10918511000836013</v>
      </c>
      <c r="Q39" s="31">
        <v>4.0136586866929391E-2</v>
      </c>
      <c r="R39" s="32">
        <v>4.9591595035625453E-3</v>
      </c>
      <c r="S39" s="32">
        <v>2.0989730503790825E-3</v>
      </c>
      <c r="T39" s="32">
        <v>7.8990849872175046E-3</v>
      </c>
      <c r="U39" s="32">
        <v>8.9591891349254001E-3</v>
      </c>
      <c r="V39" s="32">
        <v>0.13356735967999078</v>
      </c>
      <c r="W39" s="32">
        <v>0.20819968275271139</v>
      </c>
    </row>
    <row r="40" spans="1:30" x14ac:dyDescent="0.25">
      <c r="A40" s="24" t="s">
        <v>16</v>
      </c>
      <c r="B40" s="9">
        <v>23.283680753855879</v>
      </c>
      <c r="C40" s="9">
        <v>1.0448656733280519</v>
      </c>
      <c r="D40" s="4">
        <v>0.79685257495578166</v>
      </c>
      <c r="E40" s="4">
        <v>6.5852402977233061E-3</v>
      </c>
      <c r="F40" s="4">
        <v>0.11509611333409946</v>
      </c>
      <c r="G40" s="45">
        <v>4.8350336470897835E-3</v>
      </c>
      <c r="H40" s="45">
        <v>0.8699631885793867</v>
      </c>
      <c r="I40" s="45">
        <v>5.1893577131921977E-2</v>
      </c>
      <c r="J40" s="4">
        <v>7.6063068120249128E-2</v>
      </c>
      <c r="K40" s="4">
        <v>4.1259203989387178E-2</v>
      </c>
      <c r="L40" s="4">
        <v>0.22456990423521553</v>
      </c>
      <c r="M40" s="4">
        <v>1.4721782790231827E-2</v>
      </c>
      <c r="N40" s="4">
        <v>9.8893712925393798E-2</v>
      </c>
      <c r="O40" s="4">
        <v>3.3584438829614503E-2</v>
      </c>
      <c r="P40" s="20">
        <v>0.10707771817604234</v>
      </c>
      <c r="Q40" s="4">
        <v>4.5180691980906728E-3</v>
      </c>
      <c r="R40" s="20">
        <v>5.2232113538561347E-3</v>
      </c>
      <c r="S40" s="20">
        <v>2.2703059694857723E-3</v>
      </c>
      <c r="T40" s="20">
        <v>9.0288358915393691E-3</v>
      </c>
      <c r="U40" s="20">
        <v>8.9157982896197162E-3</v>
      </c>
      <c r="V40" s="20">
        <v>7.0830259385570707E-2</v>
      </c>
      <c r="W40" s="20">
        <v>5.6116896436541823E-2</v>
      </c>
    </row>
    <row r="41" spans="1:30" x14ac:dyDescent="0.25">
      <c r="A41" s="24" t="s">
        <v>17</v>
      </c>
      <c r="B41" s="9">
        <v>25.316395331679505</v>
      </c>
      <c r="C41" s="9">
        <v>2.4553227879807107</v>
      </c>
      <c r="D41" s="4">
        <v>0.81526906435428903</v>
      </c>
      <c r="E41" s="4">
        <v>1.9387066627649864E-2</v>
      </c>
      <c r="F41" s="4">
        <v>0.10937109837929408</v>
      </c>
      <c r="G41" s="45">
        <v>1.2962586401758548E-2</v>
      </c>
      <c r="H41" s="45">
        <v>0.76646149129401164</v>
      </c>
      <c r="I41" s="45">
        <v>0.1752958375388953</v>
      </c>
      <c r="J41" s="4">
        <v>0.10599255246235377</v>
      </c>
      <c r="K41" s="4">
        <v>2.2788456014705357E-2</v>
      </c>
      <c r="L41" s="4">
        <v>0.20904577071977551</v>
      </c>
      <c r="M41" s="4">
        <v>3.4923572238811977E-2</v>
      </c>
      <c r="N41" s="4">
        <v>5.3866477829552319E-2</v>
      </c>
      <c r="O41" s="4">
        <v>2.6019915088066666E-2</v>
      </c>
      <c r="P41" s="20">
        <v>0.11036451921220893</v>
      </c>
      <c r="Q41" s="4">
        <v>5.9742948656130251E-2</v>
      </c>
      <c r="R41" s="20">
        <v>5.9209356670863519E-3</v>
      </c>
      <c r="S41" s="20">
        <v>1.8849532345638132E-3</v>
      </c>
      <c r="T41" s="20">
        <v>1.2291513508852254E-2</v>
      </c>
      <c r="U41" s="20">
        <v>8.6246554794486095E-3</v>
      </c>
      <c r="V41" s="20">
        <v>0.23339824960896774</v>
      </c>
      <c r="W41" s="20">
        <v>0.28525116767636699</v>
      </c>
    </row>
    <row r="42" spans="1:30" x14ac:dyDescent="0.25">
      <c r="A42" s="24" t="s">
        <v>13</v>
      </c>
      <c r="B42" s="9">
        <v>22.64687461683739</v>
      </c>
      <c r="C42" s="9">
        <v>3.1374380552189387</v>
      </c>
      <c r="D42" s="4">
        <v>0.82214316155768463</v>
      </c>
      <c r="E42" s="4">
        <v>1.6249439407286362E-2</v>
      </c>
      <c r="F42" s="4">
        <v>0.11882203072309494</v>
      </c>
      <c r="G42" s="45">
        <v>1.6082582086100545E-2</v>
      </c>
      <c r="H42" s="45">
        <v>0.85946113193059137</v>
      </c>
      <c r="I42" s="45">
        <v>5.3199109878672358E-2</v>
      </c>
      <c r="J42" s="4">
        <v>0.13782331791820887</v>
      </c>
      <c r="K42" s="4">
        <v>0.17063224930603649</v>
      </c>
      <c r="L42" s="4">
        <v>0.23294234335166697</v>
      </c>
      <c r="M42" s="4">
        <v>2.1564480746770968E-2</v>
      </c>
      <c r="N42" s="4">
        <v>6.7365738555941704E-2</v>
      </c>
      <c r="O42" s="4">
        <v>3.8321436399331721E-2</v>
      </c>
      <c r="P42" s="20">
        <v>0.10952338803490499</v>
      </c>
      <c r="Q42" s="4">
        <v>1.6044461870294645E-2</v>
      </c>
      <c r="R42" s="20">
        <v>3.2524434079832455E-3</v>
      </c>
      <c r="S42" s="20">
        <v>7.5227787306516485E-4</v>
      </c>
      <c r="T42" s="20">
        <v>1.8069130044351368E-4</v>
      </c>
      <c r="U42" s="20">
        <v>2.7601052056746975E-4</v>
      </c>
      <c r="V42" s="20">
        <v>4.655812508094536E-2</v>
      </c>
      <c r="W42" s="20">
        <v>7.587361366569117E-3</v>
      </c>
    </row>
    <row r="43" spans="1:30" x14ac:dyDescent="0.25">
      <c r="A43" s="29" t="s">
        <v>41</v>
      </c>
      <c r="B43" s="30">
        <v>21.107360818412428</v>
      </c>
      <c r="C43" s="30">
        <v>5.5048260327347753</v>
      </c>
      <c r="D43" s="31">
        <v>0.82404215619216814</v>
      </c>
      <c r="E43" s="31">
        <v>1.4556884400343563E-2</v>
      </c>
      <c r="F43" s="31">
        <v>0.1340654001881679</v>
      </c>
      <c r="G43" s="56">
        <v>3.6630104687146982E-2</v>
      </c>
      <c r="H43" s="56">
        <v>0.84975356588108841</v>
      </c>
      <c r="I43" s="31">
        <v>8.2948277060736153E-2</v>
      </c>
      <c r="J43" s="31">
        <v>0.12043199860057249</v>
      </c>
      <c r="K43" s="31">
        <v>2.9231723526654485E-2</v>
      </c>
      <c r="L43" s="31">
        <v>0.19724327589180202</v>
      </c>
      <c r="M43" s="31">
        <v>3.5485031853903767E-2</v>
      </c>
      <c r="N43" s="31">
        <v>6.3662375026852708E-2</v>
      </c>
      <c r="O43" s="31">
        <v>3.634802212788369E-2</v>
      </c>
      <c r="P43" s="32">
        <v>0.13046685820628037</v>
      </c>
      <c r="Q43" s="31">
        <v>2.1758769859108996E-2</v>
      </c>
      <c r="R43" s="32">
        <v>3.8547477427949579E-3</v>
      </c>
      <c r="S43" s="32">
        <v>1.0256873227380957E-3</v>
      </c>
      <c r="T43" s="32">
        <v>9.0345650221756879E-5</v>
      </c>
      <c r="U43" s="32">
        <v>1.5648325642692935E-4</v>
      </c>
      <c r="V43" s="32">
        <v>5.2822090162987161E-2</v>
      </c>
      <c r="W43" s="32">
        <v>2.1438058065258468E-2</v>
      </c>
    </row>
    <row r="44" spans="1:30" x14ac:dyDescent="0.25">
      <c r="A44" s="24" t="s">
        <v>28</v>
      </c>
      <c r="B44" s="9">
        <v>24.284534367992482</v>
      </c>
      <c r="C44" s="9">
        <v>4.8922552762615803</v>
      </c>
      <c r="D44" s="4">
        <v>0.82355690336209741</v>
      </c>
      <c r="E44" s="4">
        <v>1.7113854449944552E-2</v>
      </c>
      <c r="F44" s="4">
        <v>0.11187720795472463</v>
      </c>
      <c r="G44" s="45">
        <v>2.0312693247367359E-2</v>
      </c>
      <c r="H44" s="45">
        <v>0.80778307227590729</v>
      </c>
      <c r="I44" s="45">
        <v>9.960220122244838E-2</v>
      </c>
      <c r="J44" s="4">
        <v>0.10720029380693033</v>
      </c>
      <c r="K44" s="4">
        <v>2.1878877615886413E-2</v>
      </c>
      <c r="L44" s="4">
        <v>0.20872917629383414</v>
      </c>
      <c r="M44" s="4">
        <v>3.2802044053527261E-2</v>
      </c>
      <c r="N44" s="4">
        <v>6.263634530609781E-2</v>
      </c>
      <c r="O44" s="4">
        <v>4.2514739325171642E-2</v>
      </c>
      <c r="P44" s="20">
        <v>0.13245258127007564</v>
      </c>
      <c r="Q44" s="4">
        <v>1.9244972583635979E-2</v>
      </c>
      <c r="R44" s="20">
        <v>3.6138260088702731E-3</v>
      </c>
      <c r="S44" s="20">
        <v>7.2276520177405341E-4</v>
      </c>
      <c r="T44" s="20">
        <v>1.2046086696234249E-4</v>
      </c>
      <c r="U44" s="20">
        <v>1.7035739179336587E-4</v>
      </c>
      <c r="V44" s="20">
        <v>5.4207390133054097E-2</v>
      </c>
      <c r="W44" s="20">
        <v>1.1923800524932859E-2</v>
      </c>
    </row>
    <row r="45" spans="1:30" x14ac:dyDescent="0.25">
      <c r="A45" s="24" t="s">
        <v>26</v>
      </c>
      <c r="B45" s="9">
        <v>17.93018726883237</v>
      </c>
      <c r="C45" s="9">
        <v>4.0599500101524919</v>
      </c>
      <c r="D45" s="4">
        <v>0.82452740902223853</v>
      </c>
      <c r="E45" s="4">
        <v>1.1421506561668114E-2</v>
      </c>
      <c r="F45" s="4">
        <v>0.15625359242161116</v>
      </c>
      <c r="G45" s="45">
        <v>3.5864911580047024E-2</v>
      </c>
      <c r="H45" s="45">
        <v>0.89172405948626954</v>
      </c>
      <c r="I45" s="45">
        <v>1.7809833783818254E-2</v>
      </c>
      <c r="J45" s="4">
        <v>0.13444203897031126</v>
      </c>
      <c r="K45" s="4">
        <v>2.9508481161225807E-2</v>
      </c>
      <c r="L45" s="4">
        <v>0.18575737548976981</v>
      </c>
      <c r="M45" s="4">
        <v>3.4330002347288273E-2</v>
      </c>
      <c r="N45" s="4">
        <v>6.4688404747607647E-2</v>
      </c>
      <c r="O45" s="4">
        <v>2.8857388851994202E-2</v>
      </c>
      <c r="P45" s="20">
        <v>0.12836432790343827</v>
      </c>
      <c r="Q45" s="4">
        <v>2.3958020080397678E-2</v>
      </c>
      <c r="R45" s="20">
        <v>4.0956694767196435E-3</v>
      </c>
      <c r="S45" s="20">
        <v>1.2106167301839295E-3</v>
      </c>
      <c r="T45" s="20">
        <v>6.0230433481171271E-5</v>
      </c>
      <c r="U45" s="20">
        <v>1.3467934357817824E-4</v>
      </c>
      <c r="V45" s="20">
        <v>5.1436790192920218E-2</v>
      </c>
      <c r="W45" s="20">
        <v>2.7805854352029254E-2</v>
      </c>
    </row>
    <row r="46" spans="1:30" ht="45" x14ac:dyDescent="0.25">
      <c r="A46" s="33" t="s">
        <v>35</v>
      </c>
      <c r="B46" s="34">
        <v>19.01287966451477</v>
      </c>
      <c r="C46" s="34">
        <v>5.0341306571692659</v>
      </c>
      <c r="D46" s="35">
        <v>0.81130273392681085</v>
      </c>
      <c r="E46" s="35">
        <v>8.240729690576111E-2</v>
      </c>
      <c r="F46" s="35">
        <v>0.15170538162483888</v>
      </c>
      <c r="G46" s="57">
        <v>4.255229059651236E-2</v>
      </c>
      <c r="H46" s="57">
        <v>0.82066120195595393</v>
      </c>
      <c r="I46" s="35">
        <v>0.10516794834722948</v>
      </c>
      <c r="J46" s="35">
        <v>0.10384784664066035</v>
      </c>
      <c r="K46" s="35">
        <v>8.243323737119683E-2</v>
      </c>
      <c r="L46" s="35">
        <v>0.20422260089452002</v>
      </c>
      <c r="M46" s="35">
        <v>5.4256071365254815E-2</v>
      </c>
      <c r="N46" s="35">
        <v>8.2419191344896572E-2</v>
      </c>
      <c r="O46" s="35">
        <v>4.4591278967206209E-2</v>
      </c>
      <c r="P46" s="36">
        <v>0.13081934463190389</v>
      </c>
      <c r="Q46" s="35">
        <v>4.8325731731701509E-2</v>
      </c>
      <c r="R46" s="36">
        <v>5.5563803739654494E-3</v>
      </c>
      <c r="S46" s="36">
        <v>2.7781807409430846E-3</v>
      </c>
      <c r="T46" s="36">
        <v>1.3968221935206743E-2</v>
      </c>
      <c r="U46" s="36">
        <v>1.0660560754734556E-2</v>
      </c>
      <c r="V46" s="36">
        <v>0.12467091053695953</v>
      </c>
      <c r="W46" s="36">
        <v>0.14361120163913713</v>
      </c>
    </row>
  </sheetData>
  <mergeCells count="22">
    <mergeCell ref="CD2:CE2"/>
    <mergeCell ref="CH2:CI2"/>
    <mergeCell ref="CJ2:CK2"/>
    <mergeCell ref="BV2:BW2"/>
    <mergeCell ref="BX2:BY2"/>
    <mergeCell ref="CB2:CC2"/>
    <mergeCell ref="AX2:AY2"/>
    <mergeCell ref="AZ2:BA2"/>
    <mergeCell ref="AR2:AS2"/>
    <mergeCell ref="AT2:AU2"/>
    <mergeCell ref="AN2:AO2"/>
    <mergeCell ref="Z2:AA2"/>
    <mergeCell ref="AB2:AC2"/>
    <mergeCell ref="AF2:AG2"/>
    <mergeCell ref="AH2:AI2"/>
    <mergeCell ref="AL2:AM2"/>
    <mergeCell ref="BP2:BQ2"/>
    <mergeCell ref="BR2:BS2"/>
    <mergeCell ref="BD2:BE2"/>
    <mergeCell ref="BF2:BG2"/>
    <mergeCell ref="BJ2:BK2"/>
    <mergeCell ref="BL2:B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"/>
  <sheetViews>
    <sheetView workbookViewId="0">
      <selection activeCell="M64" sqref="M64"/>
    </sheetView>
  </sheetViews>
  <sheetFormatPr defaultRowHeight="15" x14ac:dyDescent="0.25"/>
  <cols>
    <col min="1" max="1" width="10.7109375" bestFit="1" customWidth="1"/>
    <col min="2" max="2" width="15.7109375" customWidth="1"/>
    <col min="4" max="4" width="20.7109375" customWidth="1"/>
    <col min="8" max="8" width="9.140625" customWidth="1"/>
    <col min="9" max="9" width="12.7109375" customWidth="1"/>
  </cols>
  <sheetData>
    <row r="1" spans="1:15" x14ac:dyDescent="0.25">
      <c r="A1" s="1" t="s">
        <v>125</v>
      </c>
      <c r="B1" s="31"/>
    </row>
    <row r="3" spans="1:15" x14ac:dyDescent="0.25">
      <c r="A3" s="8" t="s">
        <v>43</v>
      </c>
      <c r="I3" s="8" t="s">
        <v>44</v>
      </c>
    </row>
    <row r="4" spans="1:15" ht="75" x14ac:dyDescent="0.25">
      <c r="A4" s="37" t="s">
        <v>10</v>
      </c>
      <c r="B4" s="28" t="s">
        <v>8</v>
      </c>
      <c r="C4" s="28" t="s">
        <v>30</v>
      </c>
      <c r="D4" s="28" t="s">
        <v>50</v>
      </c>
      <c r="E4" s="28" t="s">
        <v>31</v>
      </c>
      <c r="F4" s="28" t="s">
        <v>32</v>
      </c>
      <c r="G4" s="28" t="s">
        <v>34</v>
      </c>
      <c r="I4" s="37" t="s">
        <v>10</v>
      </c>
      <c r="J4" s="28" t="s">
        <v>8</v>
      </c>
      <c r="K4" s="28" t="s">
        <v>30</v>
      </c>
      <c r="L4" s="28" t="s">
        <v>50</v>
      </c>
      <c r="M4" s="28" t="s">
        <v>31</v>
      </c>
      <c r="N4" s="28" t="s">
        <v>32</v>
      </c>
      <c r="O4" s="28" t="s">
        <v>34</v>
      </c>
    </row>
    <row r="5" spans="1:15" x14ac:dyDescent="0.25">
      <c r="A5" s="70">
        <v>41760</v>
      </c>
      <c r="C5" s="25">
        <v>0.14132984230915704</v>
      </c>
      <c r="D5" s="25">
        <v>0.2205996391455054</v>
      </c>
      <c r="E5" s="25">
        <v>0.10638328820359137</v>
      </c>
      <c r="F5" s="25">
        <v>3.9148265992333432E-2</v>
      </c>
      <c r="G5" s="26">
        <v>0.17406278778115936</v>
      </c>
      <c r="I5" s="70">
        <v>41760</v>
      </c>
      <c r="K5" s="71">
        <v>9.5026262104511261E-2</v>
      </c>
      <c r="L5" s="71">
        <v>0.17467134576880805</v>
      </c>
      <c r="M5" s="71">
        <v>0.2954287069695804</v>
      </c>
      <c r="N5" s="71">
        <v>0.10530632289043446</v>
      </c>
      <c r="O5" s="72">
        <v>7.3559971276161359E-2</v>
      </c>
    </row>
    <row r="6" spans="1:15" x14ac:dyDescent="0.25">
      <c r="A6" s="70">
        <v>41821</v>
      </c>
      <c r="B6" s="4">
        <v>0.74960129945010856</v>
      </c>
      <c r="C6" s="25">
        <v>0.13496027886867523</v>
      </c>
      <c r="D6" s="25">
        <v>0.22886426063931611</v>
      </c>
      <c r="E6" s="25">
        <v>0.19543118260534945</v>
      </c>
      <c r="F6" s="25">
        <v>8.201417589023817E-2</v>
      </c>
      <c r="G6" s="26">
        <v>0.12969225818753016</v>
      </c>
      <c r="I6" s="70">
        <v>41821</v>
      </c>
      <c r="J6" s="4">
        <v>0.83690528563678024</v>
      </c>
      <c r="K6" s="71">
        <v>0.11868194242318471</v>
      </c>
      <c r="L6" s="71">
        <v>0.11676656042074371</v>
      </c>
      <c r="M6" s="71">
        <v>0.21691201377631211</v>
      </c>
      <c r="N6" s="71">
        <v>0.15132097873680841</v>
      </c>
      <c r="O6" s="72">
        <v>0.11312720668622839</v>
      </c>
    </row>
    <row r="7" spans="1:15" x14ac:dyDescent="0.25">
      <c r="A7" s="70">
        <v>41852</v>
      </c>
      <c r="B7" s="4">
        <v>0.5862101754755894</v>
      </c>
      <c r="C7" s="25">
        <v>0.13626344501972198</v>
      </c>
      <c r="D7" s="25">
        <v>7.5573161023251456E-2</v>
      </c>
      <c r="E7" s="25">
        <v>0.12824348091756929</v>
      </c>
      <c r="F7" s="25">
        <v>4.3288316405767448E-2</v>
      </c>
      <c r="G7" s="26">
        <v>0.15431757619804204</v>
      </c>
      <c r="I7" s="70">
        <v>41852</v>
      </c>
      <c r="J7" s="4">
        <v>0.82930122391061234</v>
      </c>
      <c r="K7" s="71">
        <v>0.19389970103899637</v>
      </c>
      <c r="L7" s="71">
        <v>6.4389564757745793E-2</v>
      </c>
      <c r="M7" s="71">
        <v>0.13141736396556769</v>
      </c>
      <c r="N7" s="71">
        <v>6.0892057685674662E-2</v>
      </c>
      <c r="O7" s="72">
        <v>0.19609595185666148</v>
      </c>
    </row>
    <row r="8" spans="1:15" x14ac:dyDescent="0.25">
      <c r="A8" s="70">
        <v>41883</v>
      </c>
      <c r="B8" s="4">
        <v>0.67538556914731473</v>
      </c>
      <c r="C8" s="25">
        <v>0.16422471900780997</v>
      </c>
      <c r="D8" s="25">
        <v>0.13157761496520309</v>
      </c>
      <c r="E8" s="25">
        <v>0.13919960819152621</v>
      </c>
      <c r="F8" s="25">
        <v>4.5926761007857655E-2</v>
      </c>
      <c r="G8" s="26">
        <v>0.21235866038814391</v>
      </c>
      <c r="I8" s="70">
        <v>41883</v>
      </c>
      <c r="J8" s="4">
        <v>0.85211127877063053</v>
      </c>
      <c r="K8" s="71">
        <v>0.15243131667375565</v>
      </c>
      <c r="L8" s="71">
        <v>7.5247227976315445E-2</v>
      </c>
      <c r="M8" s="71">
        <v>0.18910628706382637</v>
      </c>
      <c r="N8" s="71">
        <v>0.27589256469046192</v>
      </c>
      <c r="O8" s="72">
        <v>0.2331332531000111</v>
      </c>
    </row>
    <row r="9" spans="1:15" x14ac:dyDescent="0.25">
      <c r="A9" s="70">
        <v>41913</v>
      </c>
      <c r="B9" s="4">
        <v>0.70927265609640633</v>
      </c>
      <c r="C9" s="25">
        <v>0.19974692160884541</v>
      </c>
      <c r="D9" s="25">
        <v>9.2584508142326258E-2</v>
      </c>
      <c r="E9" s="25">
        <v>0.18676706336162743</v>
      </c>
      <c r="F9" s="25">
        <v>5.2850958831318122E-2</v>
      </c>
      <c r="G9" s="26">
        <v>0.17596415852443509</v>
      </c>
      <c r="I9" s="70">
        <v>41913</v>
      </c>
      <c r="J9" s="4">
        <v>0.83988736244918905</v>
      </c>
      <c r="K9" s="71">
        <v>0.19444313976499769</v>
      </c>
      <c r="L9" s="71">
        <v>0.11629175337240402</v>
      </c>
      <c r="M9" s="71">
        <v>0.17270383506436557</v>
      </c>
      <c r="N9" s="71">
        <v>8.145435875173529E-2</v>
      </c>
      <c r="O9" s="72">
        <v>0.1341793592411874</v>
      </c>
    </row>
    <row r="10" spans="1:15" x14ac:dyDescent="0.25">
      <c r="A10" s="70">
        <v>41944</v>
      </c>
      <c r="B10" s="4">
        <v>0.69747511245775773</v>
      </c>
      <c r="C10" s="25">
        <v>0.19122254351774851</v>
      </c>
      <c r="D10" s="25">
        <v>9.871581527460277E-2</v>
      </c>
      <c r="E10" s="25">
        <v>0.183722598191285</v>
      </c>
      <c r="F10" s="25">
        <v>5.7550094464133041E-2</v>
      </c>
      <c r="G10" s="26">
        <v>0.16003075583091314</v>
      </c>
      <c r="I10" s="70">
        <v>41944</v>
      </c>
      <c r="J10" s="4">
        <v>0.83403370778673658</v>
      </c>
      <c r="K10" s="71">
        <v>0.18257312228282294</v>
      </c>
      <c r="L10" s="71">
        <v>0.11875702019513634</v>
      </c>
      <c r="M10" s="71">
        <v>0.21505535791120964</v>
      </c>
      <c r="N10" s="71">
        <v>8.5564150999400387E-2</v>
      </c>
      <c r="O10" s="72">
        <v>0.14333996412712405</v>
      </c>
    </row>
    <row r="11" spans="1:15" x14ac:dyDescent="0.25">
      <c r="A11" s="70">
        <v>41974</v>
      </c>
      <c r="B11" s="4">
        <v>0.66348212707957455</v>
      </c>
      <c r="C11" s="25">
        <v>0.21324029813210169</v>
      </c>
      <c r="D11" s="25">
        <v>9.1907334168112642E-2</v>
      </c>
      <c r="E11" s="25">
        <v>0.19748607527839337</v>
      </c>
      <c r="F11" s="25">
        <v>8.5809893159774719E-2</v>
      </c>
      <c r="G11" s="26">
        <v>0.1209150090121453</v>
      </c>
      <c r="I11" s="70">
        <v>41974</v>
      </c>
      <c r="J11" s="4">
        <v>0.82778074993211681</v>
      </c>
      <c r="K11" s="71">
        <v>0.16281643634041151</v>
      </c>
      <c r="L11" s="71">
        <v>0.10583929192857898</v>
      </c>
      <c r="M11" s="71">
        <v>0.24130717333359186</v>
      </c>
      <c r="N11" s="71">
        <v>0.11621692931052936</v>
      </c>
      <c r="O11" s="72">
        <v>0.11063650720236427</v>
      </c>
    </row>
    <row r="12" spans="1:15" x14ac:dyDescent="0.25">
      <c r="A12" s="70">
        <v>42005</v>
      </c>
      <c r="B12" s="4">
        <v>0.46002940988852359</v>
      </c>
      <c r="C12" s="25">
        <v>0.19023463129997253</v>
      </c>
      <c r="D12" s="25">
        <v>0.10094369260914426</v>
      </c>
      <c r="E12" s="25">
        <v>0.21598530492344023</v>
      </c>
      <c r="F12" s="25">
        <v>5.9819347417639869E-2</v>
      </c>
      <c r="G12" s="26">
        <v>0.14603952895323155</v>
      </c>
      <c r="I12" s="70">
        <v>42005</v>
      </c>
      <c r="J12" s="4">
        <v>0.83455595372144742</v>
      </c>
      <c r="K12" s="71">
        <v>0.14941321313381195</v>
      </c>
      <c r="L12" s="71">
        <v>4.2336511417441991E-2</v>
      </c>
      <c r="M12" s="71">
        <v>0.20790450907031802</v>
      </c>
      <c r="N12" s="71">
        <v>0.11053854045752465</v>
      </c>
      <c r="O12" s="72">
        <v>0.10956857029539896</v>
      </c>
    </row>
    <row r="13" spans="1:15" x14ac:dyDescent="0.25">
      <c r="A13" s="70">
        <v>42036</v>
      </c>
      <c r="B13" s="4">
        <v>0.71686574466658604</v>
      </c>
      <c r="C13" s="25">
        <v>0.13246603227323955</v>
      </c>
      <c r="D13" s="25">
        <v>0.13838303615132147</v>
      </c>
      <c r="E13" s="25">
        <v>0.19702065623537082</v>
      </c>
      <c r="F13" s="25">
        <v>4.1057038296977301E-2</v>
      </c>
      <c r="G13" s="26">
        <v>0.16174539759384374</v>
      </c>
      <c r="I13" s="70">
        <v>42036</v>
      </c>
      <c r="J13" s="4">
        <v>0.44257913485501027</v>
      </c>
      <c r="K13" s="71">
        <v>0.18318522473176321</v>
      </c>
      <c r="L13" s="71">
        <v>0.12358653532437398</v>
      </c>
      <c r="M13" s="71">
        <v>0.26214694341826034</v>
      </c>
      <c r="N13" s="71">
        <v>0.10206865613079473</v>
      </c>
      <c r="O13" s="72">
        <v>0.1162007232826503</v>
      </c>
    </row>
    <row r="14" spans="1:15" x14ac:dyDescent="0.25">
      <c r="A14" s="70">
        <v>42064</v>
      </c>
      <c r="B14" s="4">
        <v>0.58614506495071883</v>
      </c>
      <c r="C14" s="25">
        <v>0.14100390672683716</v>
      </c>
      <c r="D14" s="25">
        <v>0.13103548237689402</v>
      </c>
      <c r="E14" s="25">
        <v>0.19649341130305531</v>
      </c>
      <c r="F14" s="25">
        <v>5.6785591905047124E-2</v>
      </c>
      <c r="G14" s="26">
        <v>0.12745524924145063</v>
      </c>
      <c r="I14" s="70">
        <v>42064</v>
      </c>
      <c r="J14" s="4">
        <v>0.79685257495578166</v>
      </c>
      <c r="K14" s="71">
        <v>0.11509611333409946</v>
      </c>
      <c r="L14" s="71">
        <v>7.6063068120249128E-2</v>
      </c>
      <c r="M14" s="71">
        <v>0.22456990423521553</v>
      </c>
      <c r="N14" s="71">
        <v>0.10559116394649072</v>
      </c>
      <c r="O14" s="72">
        <v>0.10707771817604234</v>
      </c>
    </row>
    <row r="15" spans="1:15" x14ac:dyDescent="0.25">
      <c r="A15" s="70">
        <v>42095</v>
      </c>
      <c r="B15" s="4">
        <v>0.62943844033911067</v>
      </c>
      <c r="C15" s="25">
        <v>0.15883689994613329</v>
      </c>
      <c r="D15" s="25">
        <v>7.5781287194295457E-2</v>
      </c>
      <c r="E15" s="25">
        <v>9.255882703427197E-2</v>
      </c>
      <c r="F15" s="25">
        <v>1.1503764997349271E-2</v>
      </c>
      <c r="G15" s="26">
        <v>0.35000582280333686</v>
      </c>
      <c r="I15" s="70">
        <v>42095</v>
      </c>
      <c r="J15" s="4">
        <v>0.81526906435428903</v>
      </c>
      <c r="K15" s="71">
        <v>0.10937109837929408</v>
      </c>
      <c r="L15" s="71">
        <v>0.10599255246235377</v>
      </c>
      <c r="M15" s="71">
        <v>0.20904577071977551</v>
      </c>
      <c r="N15" s="71">
        <v>5.9813321116236572E-2</v>
      </c>
      <c r="O15" s="72">
        <v>0.11036451921220893</v>
      </c>
    </row>
    <row r="16" spans="1:15" x14ac:dyDescent="0.25">
      <c r="A16" s="70">
        <v>42125</v>
      </c>
      <c r="B16" s="4">
        <v>0.68404570092542083</v>
      </c>
      <c r="C16" s="25">
        <v>0.16311699897050858</v>
      </c>
      <c r="D16" s="25">
        <v>0.13459521442223832</v>
      </c>
      <c r="E16" s="25">
        <v>0.14882088693116491</v>
      </c>
      <c r="F16" s="25">
        <v>4.5961253132337621E-2</v>
      </c>
      <c r="G16" s="26">
        <v>0.13946400982236662</v>
      </c>
      <c r="I16" s="70">
        <v>42125</v>
      </c>
      <c r="J16" s="4">
        <v>0.82214316155768463</v>
      </c>
      <c r="K16" s="71">
        <v>0.11882203072309494</v>
      </c>
      <c r="L16" s="71">
        <v>0.13782331791820887</v>
      </c>
      <c r="M16" s="71">
        <v>0.23294234335166697</v>
      </c>
      <c r="N16" s="71">
        <v>7.6886197554619312E-2</v>
      </c>
      <c r="O16" s="72">
        <v>0.10952338803490499</v>
      </c>
    </row>
    <row r="17" spans="1:15" x14ac:dyDescent="0.25">
      <c r="A17" s="70">
        <v>42156</v>
      </c>
      <c r="B17" s="4">
        <v>0.69521691558898135</v>
      </c>
      <c r="C17" s="25">
        <v>0.14241428797443709</v>
      </c>
      <c r="D17" s="25">
        <v>0.16336519439806257</v>
      </c>
      <c r="E17" s="25">
        <v>0.14823302186697571</v>
      </c>
      <c r="F17" s="25">
        <v>7.1410299623717047E-2</v>
      </c>
      <c r="G17" s="26">
        <v>0.17142736280358664</v>
      </c>
      <c r="I17" s="70">
        <v>42156</v>
      </c>
      <c r="J17" s="4">
        <v>0.82355690336209741</v>
      </c>
      <c r="K17" s="71">
        <v>0.11187720795472463</v>
      </c>
      <c r="L17" s="71">
        <v>0.10720029380693033</v>
      </c>
      <c r="M17" s="71">
        <v>0.20872917629383414</v>
      </c>
      <c r="N17" s="71">
        <v>7.024827499731022E-2</v>
      </c>
      <c r="O17" s="72">
        <v>0.13245258127007564</v>
      </c>
    </row>
    <row r="18" spans="1:15" x14ac:dyDescent="0.25">
      <c r="A18" s="70">
        <v>42186</v>
      </c>
      <c r="B18" s="4">
        <v>0.6326165348589492</v>
      </c>
      <c r="C18" s="25">
        <v>0.15744005391995111</v>
      </c>
      <c r="D18" s="25">
        <v>9.1936991116306085E-2</v>
      </c>
      <c r="E18" s="25">
        <v>0.14785169910967055</v>
      </c>
      <c r="F18" s="25">
        <v>6.0661164786346179E-2</v>
      </c>
      <c r="G18" s="26">
        <v>0.11985233759716446</v>
      </c>
      <c r="I18" s="70">
        <v>42186</v>
      </c>
      <c r="J18" s="4">
        <v>0.82452740902223853</v>
      </c>
      <c r="K18" s="71">
        <v>0.15625359242161116</v>
      </c>
      <c r="L18" s="71">
        <v>0.13444203897031126</v>
      </c>
      <c r="M18" s="71">
        <v>0.18575737548976981</v>
      </c>
      <c r="N18" s="71">
        <v>7.4379850661890748E-2</v>
      </c>
      <c r="O18" s="72">
        <v>0.12836432790343827</v>
      </c>
    </row>
    <row r="20" spans="1:15" x14ac:dyDescent="0.25">
      <c r="A20" s="8" t="s">
        <v>104</v>
      </c>
    </row>
    <row r="21" spans="1:15" ht="75" x14ac:dyDescent="0.25">
      <c r="A21" s="28" t="s">
        <v>1</v>
      </c>
      <c r="B21" s="28" t="s">
        <v>107</v>
      </c>
      <c r="C21" s="28" t="s">
        <v>108</v>
      </c>
      <c r="D21" s="28" t="s">
        <v>124</v>
      </c>
      <c r="E21" s="28" t="s">
        <v>30</v>
      </c>
      <c r="F21" s="28" t="s">
        <v>50</v>
      </c>
      <c r="G21" s="28" t="s">
        <v>31</v>
      </c>
      <c r="H21" s="28" t="s">
        <v>32</v>
      </c>
      <c r="I21" s="28" t="s">
        <v>34</v>
      </c>
    </row>
    <row r="22" spans="1:15" x14ac:dyDescent="0.25">
      <c r="A22" s="70">
        <v>41760</v>
      </c>
      <c r="B22" s="73" t="s">
        <v>105</v>
      </c>
      <c r="C22" t="s">
        <v>122</v>
      </c>
      <c r="D22" t="str">
        <f t="shared" ref="D22:D51" si="0">B22&amp;" ("&amp;C22&amp;")"</f>
        <v>May-2014 (GW)</v>
      </c>
      <c r="E22" s="25">
        <v>0.14132984230915704</v>
      </c>
      <c r="F22" s="25">
        <v>0.2205996391455054</v>
      </c>
      <c r="G22" s="25">
        <v>0.10638328820359137</v>
      </c>
      <c r="H22" s="25">
        <v>3.9148265992333432E-2</v>
      </c>
      <c r="I22" s="26">
        <v>0.17406278778115936</v>
      </c>
    </row>
    <row r="23" spans="1:15" x14ac:dyDescent="0.25">
      <c r="A23" s="70">
        <v>41760</v>
      </c>
      <c r="B23" s="73" t="s">
        <v>105</v>
      </c>
      <c r="C23" t="s">
        <v>123</v>
      </c>
      <c r="D23" t="str">
        <f t="shared" si="0"/>
        <v>May-2014 (PG)</v>
      </c>
      <c r="E23" s="71">
        <v>9.5026262104511261E-2</v>
      </c>
      <c r="F23" s="71">
        <v>0.17467134576880805</v>
      </c>
      <c r="G23" s="71">
        <v>0.2954287069695804</v>
      </c>
      <c r="H23" s="71">
        <v>0.10530632289043446</v>
      </c>
      <c r="I23" s="72">
        <v>7.3559971276161359E-2</v>
      </c>
    </row>
    <row r="24" spans="1:15" x14ac:dyDescent="0.25">
      <c r="A24" s="70">
        <v>41791</v>
      </c>
      <c r="B24" s="73" t="s">
        <v>106</v>
      </c>
      <c r="C24" t="s">
        <v>122</v>
      </c>
      <c r="D24" t="str">
        <f t="shared" si="0"/>
        <v>Jun-2014 (GW)</v>
      </c>
    </row>
    <row r="25" spans="1:15" x14ac:dyDescent="0.25">
      <c r="A25" s="70">
        <v>41791</v>
      </c>
      <c r="B25" s="73" t="s">
        <v>106</v>
      </c>
      <c r="C25" t="s">
        <v>123</v>
      </c>
      <c r="D25" t="str">
        <f t="shared" si="0"/>
        <v>Jun-2014 (PG)</v>
      </c>
    </row>
    <row r="26" spans="1:15" x14ac:dyDescent="0.25">
      <c r="A26" s="70">
        <v>41821</v>
      </c>
      <c r="B26" s="73" t="s">
        <v>109</v>
      </c>
      <c r="C26" t="s">
        <v>122</v>
      </c>
      <c r="D26" t="str">
        <f t="shared" si="0"/>
        <v>Jul-2014 (GW)</v>
      </c>
      <c r="E26" s="25">
        <v>0.13496027886867523</v>
      </c>
      <c r="F26" s="25">
        <v>0.22886426063931611</v>
      </c>
      <c r="G26" s="25">
        <v>0.19543118260534945</v>
      </c>
      <c r="H26" s="25">
        <v>8.201417589023817E-2</v>
      </c>
      <c r="I26" s="26">
        <v>0.12969225818753016</v>
      </c>
    </row>
    <row r="27" spans="1:15" x14ac:dyDescent="0.25">
      <c r="A27" s="70">
        <v>41821</v>
      </c>
      <c r="B27" s="73" t="s">
        <v>109</v>
      </c>
      <c r="C27" t="s">
        <v>123</v>
      </c>
      <c r="D27" t="str">
        <f t="shared" si="0"/>
        <v>Jul-2014 (PG)</v>
      </c>
      <c r="E27" s="71">
        <v>0.11868194242318471</v>
      </c>
      <c r="F27" s="71">
        <v>0.11676656042074371</v>
      </c>
      <c r="G27" s="71">
        <v>0.21691201377631211</v>
      </c>
      <c r="H27" s="71">
        <v>0.15132097873680841</v>
      </c>
      <c r="I27" s="72">
        <v>0.11312720668622839</v>
      </c>
    </row>
    <row r="28" spans="1:15" x14ac:dyDescent="0.25">
      <c r="A28" s="70">
        <v>41852</v>
      </c>
      <c r="B28" s="73" t="s">
        <v>110</v>
      </c>
      <c r="C28" t="s">
        <v>122</v>
      </c>
      <c r="D28" t="str">
        <f t="shared" si="0"/>
        <v>Aug-2014 (GW)</v>
      </c>
      <c r="E28" s="25">
        <v>0.13626344501972198</v>
      </c>
      <c r="F28" s="25">
        <v>7.5573161023251456E-2</v>
      </c>
      <c r="G28" s="25">
        <v>0.12824348091756929</v>
      </c>
      <c r="H28" s="25">
        <v>4.3288316405767448E-2</v>
      </c>
      <c r="I28" s="26">
        <v>0.15431757619804204</v>
      </c>
    </row>
    <row r="29" spans="1:15" x14ac:dyDescent="0.25">
      <c r="A29" s="70">
        <v>41852</v>
      </c>
      <c r="B29" s="73" t="s">
        <v>110</v>
      </c>
      <c r="C29" t="s">
        <v>123</v>
      </c>
      <c r="D29" t="str">
        <f t="shared" si="0"/>
        <v>Aug-2014 (PG)</v>
      </c>
      <c r="E29" s="71">
        <v>0.19389970103899637</v>
      </c>
      <c r="F29" s="71">
        <v>6.4389564757745793E-2</v>
      </c>
      <c r="G29" s="71">
        <v>0.13141736396556769</v>
      </c>
      <c r="H29" s="71">
        <v>6.0892057685674662E-2</v>
      </c>
      <c r="I29" s="72">
        <v>0.19609595185666148</v>
      </c>
    </row>
    <row r="30" spans="1:15" x14ac:dyDescent="0.25">
      <c r="A30" s="70">
        <v>41883</v>
      </c>
      <c r="B30" s="73" t="s">
        <v>111</v>
      </c>
      <c r="C30" t="s">
        <v>122</v>
      </c>
      <c r="D30" t="str">
        <f t="shared" si="0"/>
        <v>Sep-2014 (GW)</v>
      </c>
      <c r="E30" s="25">
        <v>0.16422471900780997</v>
      </c>
      <c r="F30" s="25">
        <v>0.13157761496520309</v>
      </c>
      <c r="G30" s="25">
        <v>0.13919960819152621</v>
      </c>
      <c r="H30" s="25">
        <v>4.5926761007857655E-2</v>
      </c>
      <c r="I30" s="26">
        <v>0.21235866038814391</v>
      </c>
    </row>
    <row r="31" spans="1:15" x14ac:dyDescent="0.25">
      <c r="A31" s="70">
        <v>41883</v>
      </c>
      <c r="B31" s="73" t="s">
        <v>111</v>
      </c>
      <c r="C31" t="s">
        <v>123</v>
      </c>
      <c r="D31" t="str">
        <f t="shared" si="0"/>
        <v>Sep-2014 (PG)</v>
      </c>
      <c r="E31" s="71">
        <v>0.15243131667375565</v>
      </c>
      <c r="F31" s="71">
        <v>7.5247227976315445E-2</v>
      </c>
      <c r="G31" s="71">
        <v>0.18910628706382637</v>
      </c>
      <c r="H31" s="71">
        <v>0.27589256469046192</v>
      </c>
      <c r="I31" s="72">
        <v>0.2331332531000111</v>
      </c>
    </row>
    <row r="32" spans="1:15" x14ac:dyDescent="0.25">
      <c r="A32" s="70">
        <v>41913</v>
      </c>
      <c r="B32" s="73" t="s">
        <v>112</v>
      </c>
      <c r="C32" t="s">
        <v>122</v>
      </c>
      <c r="D32" t="str">
        <f t="shared" si="0"/>
        <v>Oct-2014 (GW)</v>
      </c>
      <c r="E32" s="25">
        <v>0.19974692160884541</v>
      </c>
      <c r="F32" s="25">
        <v>9.2584508142326258E-2</v>
      </c>
      <c r="G32" s="25">
        <v>0.18676706336162743</v>
      </c>
      <c r="H32" s="25">
        <v>5.2850958831318122E-2</v>
      </c>
      <c r="I32" s="26">
        <v>0.17596415852443509</v>
      </c>
    </row>
    <row r="33" spans="1:9" x14ac:dyDescent="0.25">
      <c r="A33" s="70">
        <v>41913</v>
      </c>
      <c r="B33" s="73" t="s">
        <v>112</v>
      </c>
      <c r="C33" t="s">
        <v>123</v>
      </c>
      <c r="D33" t="str">
        <f t="shared" si="0"/>
        <v>Oct-2014 (PG)</v>
      </c>
      <c r="E33" s="71">
        <v>0.19444313976499769</v>
      </c>
      <c r="F33" s="71">
        <v>0.11629175337240402</v>
      </c>
      <c r="G33" s="71">
        <v>0.17270383506436557</v>
      </c>
      <c r="H33" s="71">
        <v>8.145435875173529E-2</v>
      </c>
      <c r="I33" s="72">
        <v>0.1341793592411874</v>
      </c>
    </row>
    <row r="34" spans="1:9" x14ac:dyDescent="0.25">
      <c r="A34" s="70">
        <v>41944</v>
      </c>
      <c r="B34" s="73" t="s">
        <v>113</v>
      </c>
      <c r="C34" t="s">
        <v>122</v>
      </c>
      <c r="D34" t="str">
        <f t="shared" si="0"/>
        <v>Nov-2014 (GW)</v>
      </c>
      <c r="E34" s="25">
        <v>0.19122254351774851</v>
      </c>
      <c r="F34" s="25">
        <v>9.871581527460277E-2</v>
      </c>
      <c r="G34" s="25">
        <v>0.183722598191285</v>
      </c>
      <c r="H34" s="25">
        <v>5.7550094464133041E-2</v>
      </c>
      <c r="I34" s="26">
        <v>0.16003075583091314</v>
      </c>
    </row>
    <row r="35" spans="1:9" x14ac:dyDescent="0.25">
      <c r="A35" s="70">
        <v>41944</v>
      </c>
      <c r="B35" s="73" t="s">
        <v>113</v>
      </c>
      <c r="C35" t="s">
        <v>123</v>
      </c>
      <c r="D35" t="str">
        <f t="shared" si="0"/>
        <v>Nov-2014 (PG)</v>
      </c>
      <c r="E35" s="71">
        <v>0.18257312228282294</v>
      </c>
      <c r="F35" s="71">
        <v>0.11875702019513634</v>
      </c>
      <c r="G35" s="71">
        <v>0.21505535791120964</v>
      </c>
      <c r="H35" s="71">
        <v>8.5564150999400387E-2</v>
      </c>
      <c r="I35" s="72">
        <v>0.14333996412712405</v>
      </c>
    </row>
    <row r="36" spans="1:9" x14ac:dyDescent="0.25">
      <c r="A36" s="70">
        <v>41974</v>
      </c>
      <c r="B36" s="73" t="s">
        <v>114</v>
      </c>
      <c r="C36" t="s">
        <v>122</v>
      </c>
      <c r="D36" t="str">
        <f t="shared" si="0"/>
        <v>Dec-2014 (GW)</v>
      </c>
      <c r="E36" s="25">
        <v>0.21324029813210169</v>
      </c>
      <c r="F36" s="25">
        <v>9.1907334168112642E-2</v>
      </c>
      <c r="G36" s="25">
        <v>0.19748607527839337</v>
      </c>
      <c r="H36" s="25">
        <v>8.5809893159774719E-2</v>
      </c>
      <c r="I36" s="26">
        <v>0.1209150090121453</v>
      </c>
    </row>
    <row r="37" spans="1:9" x14ac:dyDescent="0.25">
      <c r="A37" s="70">
        <v>41974</v>
      </c>
      <c r="B37" s="73" t="s">
        <v>114</v>
      </c>
      <c r="C37" t="s">
        <v>123</v>
      </c>
      <c r="D37" t="str">
        <f t="shared" si="0"/>
        <v>Dec-2014 (PG)</v>
      </c>
      <c r="E37" s="71">
        <v>0.16281643634041151</v>
      </c>
      <c r="F37" s="71">
        <v>0.10583929192857898</v>
      </c>
      <c r="G37" s="71">
        <v>0.24130717333359186</v>
      </c>
      <c r="H37" s="71">
        <v>0.11621692931052936</v>
      </c>
      <c r="I37" s="72">
        <v>0.11063650720236427</v>
      </c>
    </row>
    <row r="38" spans="1:9" x14ac:dyDescent="0.25">
      <c r="A38" s="70">
        <v>42005</v>
      </c>
      <c r="B38" s="73" t="s">
        <v>115</v>
      </c>
      <c r="C38" t="s">
        <v>122</v>
      </c>
      <c r="D38" t="str">
        <f t="shared" si="0"/>
        <v>Jan-2015 (GW)</v>
      </c>
      <c r="E38" s="25">
        <v>0.19023463129997253</v>
      </c>
      <c r="F38" s="25">
        <v>0.10094369260914426</v>
      </c>
      <c r="G38" s="25">
        <v>0.21598530492344023</v>
      </c>
      <c r="H38" s="25">
        <v>5.9819347417639869E-2</v>
      </c>
      <c r="I38" s="26">
        <v>0.14603952895323155</v>
      </c>
    </row>
    <row r="39" spans="1:9" x14ac:dyDescent="0.25">
      <c r="A39" s="70">
        <v>42005</v>
      </c>
      <c r="B39" s="73" t="s">
        <v>115</v>
      </c>
      <c r="C39" t="s">
        <v>123</v>
      </c>
      <c r="D39" t="str">
        <f t="shared" si="0"/>
        <v>Jan-2015 (PG)</v>
      </c>
      <c r="E39" s="71">
        <v>0.14941321313381195</v>
      </c>
      <c r="F39" s="71">
        <v>4.2336511417441991E-2</v>
      </c>
      <c r="G39" s="71">
        <v>0.20790450907031802</v>
      </c>
      <c r="H39" s="71">
        <v>0.11053854045752465</v>
      </c>
      <c r="I39" s="72">
        <v>0.10956857029539896</v>
      </c>
    </row>
    <row r="40" spans="1:9" x14ac:dyDescent="0.25">
      <c r="A40" s="70">
        <v>42036</v>
      </c>
      <c r="B40" s="73" t="s">
        <v>116</v>
      </c>
      <c r="C40" t="s">
        <v>122</v>
      </c>
      <c r="D40" t="str">
        <f t="shared" si="0"/>
        <v>Feb-2015 (GW)</v>
      </c>
      <c r="E40" s="25">
        <v>0.13246603227323955</v>
      </c>
      <c r="F40" s="25">
        <v>0.13838303615132147</v>
      </c>
      <c r="G40" s="25">
        <v>0.19702065623537082</v>
      </c>
      <c r="H40" s="25">
        <v>4.1057038296977301E-2</v>
      </c>
      <c r="I40" s="26">
        <v>0.16174539759384374</v>
      </c>
    </row>
    <row r="41" spans="1:9" x14ac:dyDescent="0.25">
      <c r="A41" s="70">
        <v>42036</v>
      </c>
      <c r="B41" s="73" t="s">
        <v>116</v>
      </c>
      <c r="C41" t="s">
        <v>123</v>
      </c>
      <c r="D41" t="str">
        <f t="shared" si="0"/>
        <v>Feb-2015 (PG)</v>
      </c>
      <c r="E41" s="71">
        <v>0.18318522473176321</v>
      </c>
      <c r="F41" s="71">
        <v>0.12358653532437398</v>
      </c>
      <c r="G41" s="71">
        <v>0.26214694341826034</v>
      </c>
      <c r="H41" s="71">
        <v>0.10206865613079473</v>
      </c>
      <c r="I41" s="72">
        <v>0.1162007232826503</v>
      </c>
    </row>
    <row r="42" spans="1:9" x14ac:dyDescent="0.25">
      <c r="A42" s="70">
        <v>42064</v>
      </c>
      <c r="B42" s="73" t="s">
        <v>117</v>
      </c>
      <c r="C42" t="s">
        <v>122</v>
      </c>
      <c r="D42" t="str">
        <f t="shared" si="0"/>
        <v>Mar-2015 (GW)</v>
      </c>
      <c r="E42" s="25">
        <v>0.14100390672683716</v>
      </c>
      <c r="F42" s="25">
        <v>0.13103548237689402</v>
      </c>
      <c r="G42" s="25">
        <v>0.19649341130305531</v>
      </c>
      <c r="H42" s="25">
        <v>5.6785591905047124E-2</v>
      </c>
      <c r="I42" s="26">
        <v>0.12745524924145063</v>
      </c>
    </row>
    <row r="43" spans="1:9" x14ac:dyDescent="0.25">
      <c r="A43" s="70">
        <v>42064</v>
      </c>
      <c r="B43" s="73" t="s">
        <v>117</v>
      </c>
      <c r="C43" t="s">
        <v>123</v>
      </c>
      <c r="D43" t="str">
        <f t="shared" si="0"/>
        <v>Mar-2015 (PG)</v>
      </c>
      <c r="E43" s="71">
        <v>0.11509611333409946</v>
      </c>
      <c r="F43" s="71">
        <v>7.6063068120249128E-2</v>
      </c>
      <c r="G43" s="71">
        <v>0.22456990423521553</v>
      </c>
      <c r="H43" s="71">
        <v>0.10559116394649072</v>
      </c>
      <c r="I43" s="72">
        <v>0.10707771817604234</v>
      </c>
    </row>
    <row r="44" spans="1:9" x14ac:dyDescent="0.25">
      <c r="A44" s="70">
        <v>42095</v>
      </c>
      <c r="B44" s="73" t="s">
        <v>118</v>
      </c>
      <c r="C44" t="s">
        <v>122</v>
      </c>
      <c r="D44" t="str">
        <f t="shared" si="0"/>
        <v>Apr-2015 (GW)</v>
      </c>
      <c r="E44" s="25">
        <v>0.15883689994613329</v>
      </c>
      <c r="F44" s="25">
        <v>7.5781287194295457E-2</v>
      </c>
      <c r="G44" s="25">
        <v>9.255882703427197E-2</v>
      </c>
      <c r="H44" s="25">
        <v>1.1503764997349271E-2</v>
      </c>
      <c r="I44" s="26">
        <v>0.35000582280333686</v>
      </c>
    </row>
    <row r="45" spans="1:9" x14ac:dyDescent="0.25">
      <c r="A45" s="70">
        <v>42095</v>
      </c>
      <c r="B45" s="73" t="s">
        <v>118</v>
      </c>
      <c r="C45" t="s">
        <v>123</v>
      </c>
      <c r="D45" t="str">
        <f t="shared" si="0"/>
        <v>Apr-2015 (PG)</v>
      </c>
      <c r="E45" s="71">
        <v>0.10937109837929408</v>
      </c>
      <c r="F45" s="71">
        <v>0.10599255246235377</v>
      </c>
      <c r="G45" s="71">
        <v>0.20904577071977551</v>
      </c>
      <c r="H45" s="71">
        <v>5.9813321116236572E-2</v>
      </c>
      <c r="I45" s="72">
        <v>0.11036451921220893</v>
      </c>
    </row>
    <row r="46" spans="1:9" x14ac:dyDescent="0.25">
      <c r="A46" s="70">
        <v>42125</v>
      </c>
      <c r="B46" s="73" t="s">
        <v>119</v>
      </c>
      <c r="C46" t="s">
        <v>122</v>
      </c>
      <c r="D46" t="str">
        <f t="shared" si="0"/>
        <v>May-2015 (GW)</v>
      </c>
      <c r="E46" s="25">
        <v>0.16311699897050858</v>
      </c>
      <c r="F46" s="25">
        <v>0.13459521442223832</v>
      </c>
      <c r="G46" s="25">
        <v>0.14882088693116491</v>
      </c>
      <c r="H46" s="25">
        <v>4.5961253132337621E-2</v>
      </c>
      <c r="I46" s="26">
        <v>0.13946400982236662</v>
      </c>
    </row>
    <row r="47" spans="1:9" x14ac:dyDescent="0.25">
      <c r="A47" s="70">
        <v>42125</v>
      </c>
      <c r="B47" s="73" t="s">
        <v>119</v>
      </c>
      <c r="C47" t="s">
        <v>123</v>
      </c>
      <c r="D47" t="str">
        <f t="shared" si="0"/>
        <v>May-2015 (PG)</v>
      </c>
      <c r="E47" s="71">
        <v>0.11882203072309494</v>
      </c>
      <c r="F47" s="71">
        <v>0.13782331791820887</v>
      </c>
      <c r="G47" s="71">
        <v>0.23294234335166697</v>
      </c>
      <c r="H47" s="71">
        <v>7.6886197554619312E-2</v>
      </c>
      <c r="I47" s="72">
        <v>0.10952338803490499</v>
      </c>
    </row>
    <row r="48" spans="1:9" x14ac:dyDescent="0.25">
      <c r="A48" s="70">
        <v>42156</v>
      </c>
      <c r="B48" s="73" t="s">
        <v>120</v>
      </c>
      <c r="C48" t="s">
        <v>122</v>
      </c>
      <c r="D48" t="str">
        <f t="shared" si="0"/>
        <v>Jun-2015 (GW)</v>
      </c>
      <c r="E48" s="25">
        <v>0.14241428797443709</v>
      </c>
      <c r="F48" s="25">
        <v>0.16336519439806257</v>
      </c>
      <c r="G48" s="25">
        <v>0.14823302186697571</v>
      </c>
      <c r="H48" s="25">
        <v>7.1410299623717047E-2</v>
      </c>
      <c r="I48" s="26">
        <v>0.17142736280358664</v>
      </c>
    </row>
    <row r="49" spans="1:15" x14ac:dyDescent="0.25">
      <c r="A49" s="70">
        <v>42156</v>
      </c>
      <c r="B49" s="73" t="s">
        <v>120</v>
      </c>
      <c r="C49" t="s">
        <v>123</v>
      </c>
      <c r="D49" t="str">
        <f t="shared" si="0"/>
        <v>Jun-2015 (PG)</v>
      </c>
      <c r="E49" s="71">
        <v>0.11187720795472463</v>
      </c>
      <c r="F49" s="71">
        <v>0.10720029380693033</v>
      </c>
      <c r="G49" s="71">
        <v>0.20872917629383414</v>
      </c>
      <c r="H49" s="71">
        <v>7.024827499731022E-2</v>
      </c>
      <c r="I49" s="72">
        <v>0.13245258127007564</v>
      </c>
    </row>
    <row r="50" spans="1:15" x14ac:dyDescent="0.25">
      <c r="A50" s="70">
        <v>42186</v>
      </c>
      <c r="B50" s="73" t="s">
        <v>121</v>
      </c>
      <c r="C50" t="s">
        <v>122</v>
      </c>
      <c r="D50" t="str">
        <f t="shared" si="0"/>
        <v>Jul-2015 (GW)</v>
      </c>
      <c r="E50" s="25">
        <v>0.15744005391995111</v>
      </c>
      <c r="F50" s="25">
        <v>9.1936991116306085E-2</v>
      </c>
      <c r="G50" s="25">
        <v>0.14785169910967055</v>
      </c>
      <c r="H50" s="25">
        <v>6.0661164786346179E-2</v>
      </c>
      <c r="I50" s="26">
        <v>0.11985233759716446</v>
      </c>
    </row>
    <row r="51" spans="1:15" x14ac:dyDescent="0.25">
      <c r="A51" s="70">
        <v>42186</v>
      </c>
      <c r="B51" s="73" t="s">
        <v>121</v>
      </c>
      <c r="C51" t="s">
        <v>123</v>
      </c>
      <c r="D51" t="str">
        <f t="shared" si="0"/>
        <v>Jul-2015 (PG)</v>
      </c>
      <c r="E51" s="71">
        <v>0.15625359242161116</v>
      </c>
      <c r="F51" s="71">
        <v>0.13444203897031126</v>
      </c>
      <c r="G51" s="71">
        <v>0.18575737548976981</v>
      </c>
      <c r="H51" s="71">
        <v>7.4379850661890748E-2</v>
      </c>
      <c r="I51" s="72">
        <v>0.12836432790343827</v>
      </c>
    </row>
    <row r="53" spans="1:15" x14ac:dyDescent="0.25">
      <c r="A53" s="1" t="s">
        <v>126</v>
      </c>
    </row>
    <row r="54" spans="1:15" x14ac:dyDescent="0.25">
      <c r="A54" s="8" t="s">
        <v>43</v>
      </c>
      <c r="I54" s="8" t="s">
        <v>44</v>
      </c>
    </row>
    <row r="55" spans="1:15" ht="75" x14ac:dyDescent="0.25">
      <c r="A55" s="37" t="s">
        <v>10</v>
      </c>
      <c r="B55" s="28" t="s">
        <v>8</v>
      </c>
      <c r="C55" s="28" t="s">
        <v>30</v>
      </c>
      <c r="D55" s="28" t="s">
        <v>50</v>
      </c>
      <c r="E55" s="28" t="s">
        <v>31</v>
      </c>
      <c r="F55" s="28" t="s">
        <v>32</v>
      </c>
      <c r="G55" s="28" t="s">
        <v>34</v>
      </c>
      <c r="I55" s="37" t="s">
        <v>10</v>
      </c>
      <c r="J55" s="28" t="s">
        <v>8</v>
      </c>
      <c r="K55" s="28" t="s">
        <v>30</v>
      </c>
      <c r="L55" s="28" t="s">
        <v>50</v>
      </c>
      <c r="M55" s="28" t="s">
        <v>31</v>
      </c>
      <c r="N55" s="28" t="s">
        <v>32</v>
      </c>
      <c r="O55" s="28" t="s">
        <v>34</v>
      </c>
    </row>
    <row r="56" spans="1:15" x14ac:dyDescent="0.25">
      <c r="A56" s="74" t="s">
        <v>36</v>
      </c>
      <c r="B56" s="75"/>
      <c r="C56" s="75">
        <v>0.14132984230915704</v>
      </c>
      <c r="D56" s="75">
        <v>0.2205996391455054</v>
      </c>
      <c r="E56" s="75">
        <v>0.10638328820359137</v>
      </c>
      <c r="F56" s="75">
        <v>3.9148265992333432E-2</v>
      </c>
      <c r="G56" s="76">
        <v>0.17406278778115936</v>
      </c>
      <c r="H56" s="77"/>
      <c r="I56" s="74" t="s">
        <v>36</v>
      </c>
      <c r="J56" s="75"/>
      <c r="K56" s="75">
        <v>9.5026262104511261E-2</v>
      </c>
      <c r="L56" s="75">
        <v>0.17467134576880805</v>
      </c>
      <c r="M56" s="75">
        <v>0.2954287069695804</v>
      </c>
      <c r="N56" s="75">
        <v>0.10530632289043446</v>
      </c>
      <c r="O56" s="76">
        <v>7.3559971276161359E-2</v>
      </c>
    </row>
    <row r="57" spans="1:15" x14ac:dyDescent="0.25">
      <c r="A57" s="74" t="s">
        <v>37</v>
      </c>
      <c r="B57" s="106">
        <v>0.64067388346709597</v>
      </c>
      <c r="C57" s="75">
        <v>0.13582905630270639</v>
      </c>
      <c r="D57" s="75">
        <v>0.1368896008696773</v>
      </c>
      <c r="E57" s="75">
        <v>0.15063938148016268</v>
      </c>
      <c r="F57" s="75">
        <v>6.2651246148002798E-2</v>
      </c>
      <c r="G57" s="76">
        <v>0.14674055527173066</v>
      </c>
      <c r="H57" s="77"/>
      <c r="I57" s="74" t="s">
        <v>37</v>
      </c>
      <c r="J57" s="106">
        <v>0.83183591115266831</v>
      </c>
      <c r="K57" s="75">
        <v>0.16882711483372581</v>
      </c>
      <c r="L57" s="75">
        <v>8.5816517528972222E-2</v>
      </c>
      <c r="M57" s="75">
        <v>0.15991558056914917</v>
      </c>
      <c r="N57" s="75">
        <v>0.10610651821124155</v>
      </c>
      <c r="O57" s="76">
        <v>0.16843970346651715</v>
      </c>
    </row>
    <row r="58" spans="1:15" x14ac:dyDescent="0.25">
      <c r="A58" s="74" t="s">
        <v>38</v>
      </c>
      <c r="B58" s="106">
        <v>0.69785149844947136</v>
      </c>
      <c r="C58" s="75">
        <v>0.18873527643581234</v>
      </c>
      <c r="D58" s="75">
        <v>0.10370955719606882</v>
      </c>
      <c r="E58" s="75">
        <v>0.17411408327651653</v>
      </c>
      <c r="F58" s="75">
        <v>5.2873596217820291E-2</v>
      </c>
      <c r="G58" s="76">
        <v>0.18184896132517642</v>
      </c>
      <c r="H58" s="77"/>
      <c r="I58" s="74" t="s">
        <v>38</v>
      </c>
      <c r="J58" s="106">
        <v>0.83997346361527836</v>
      </c>
      <c r="K58" s="75">
        <v>0.18348449675573242</v>
      </c>
      <c r="L58" s="75">
        <v>0.1153988752656101</v>
      </c>
      <c r="M58" s="75">
        <v>0.18955475134655705</v>
      </c>
      <c r="N58" s="75">
        <v>9.5147918715780114E-2</v>
      </c>
      <c r="O58" s="76">
        <v>0.15372520984630356</v>
      </c>
    </row>
    <row r="59" spans="1:15" x14ac:dyDescent="0.25">
      <c r="A59" s="74" t="s">
        <v>39</v>
      </c>
      <c r="B59" s="106">
        <v>0.61345909387822806</v>
      </c>
      <c r="C59" s="75">
        <v>0.17114046178758144</v>
      </c>
      <c r="D59" s="75">
        <v>0.11076048676502445</v>
      </c>
      <c r="E59" s="75">
        <v>0.20349734547906814</v>
      </c>
      <c r="F59" s="75">
        <v>6.2228759624797299E-2</v>
      </c>
      <c r="G59" s="76">
        <v>0.14289997851974015</v>
      </c>
      <c r="H59" s="77"/>
      <c r="I59" s="74" t="s">
        <v>39</v>
      </c>
      <c r="J59" s="106">
        <v>0.753450508432428</v>
      </c>
      <c r="K59" s="75">
        <v>0.16593461077321658</v>
      </c>
      <c r="L59" s="75">
        <v>8.3087653245985674E-2</v>
      </c>
      <c r="M59" s="75">
        <v>0.23211406164521603</v>
      </c>
      <c r="N59" s="75">
        <v>0.11075156126358422</v>
      </c>
      <c r="O59" s="76">
        <v>0.11132217565563535</v>
      </c>
    </row>
    <row r="60" spans="1:15" x14ac:dyDescent="0.25">
      <c r="A60" s="74" t="s">
        <v>40</v>
      </c>
      <c r="B60" s="106">
        <v>0.63396399441827811</v>
      </c>
      <c r="C60" s="75">
        <v>0.15431926854782635</v>
      </c>
      <c r="D60" s="75">
        <v>0.12087798675195138</v>
      </c>
      <c r="E60" s="75">
        <v>0.15663748470054245</v>
      </c>
      <c r="F60" s="75">
        <v>4.3399491014423752E-2</v>
      </c>
      <c r="G60" s="76">
        <v>0.17676886818619425</v>
      </c>
      <c r="H60" s="77"/>
      <c r="I60" s="74" t="s">
        <v>40</v>
      </c>
      <c r="J60" s="106">
        <v>0.81197123801282878</v>
      </c>
      <c r="K60" s="75">
        <v>0.11442974747882949</v>
      </c>
      <c r="L60" s="75">
        <v>0.10773481225368188</v>
      </c>
      <c r="M60" s="75">
        <v>0.22149441476630122</v>
      </c>
      <c r="N60" s="75">
        <v>7.9660916674753487E-2</v>
      </c>
      <c r="O60" s="76">
        <v>0.10918511000836013</v>
      </c>
    </row>
    <row r="61" spans="1:15" x14ac:dyDescent="0.25">
      <c r="A61" s="74" t="s">
        <v>41</v>
      </c>
      <c r="B61" s="106">
        <v>0.67435012201230382</v>
      </c>
      <c r="C61" s="75">
        <v>0.14742287662294176</v>
      </c>
      <c r="D61" s="75">
        <v>0.13955579330414372</v>
      </c>
      <c r="E61" s="75">
        <v>0.14810591428120728</v>
      </c>
      <c r="F61" s="75">
        <v>6.782725467792676E-2</v>
      </c>
      <c r="G61" s="76">
        <v>0.15492335473753155</v>
      </c>
      <c r="H61" s="77"/>
      <c r="I61" s="74" t="s">
        <v>41</v>
      </c>
      <c r="J61" s="106">
        <v>0.82404215619216814</v>
      </c>
      <c r="K61" s="75">
        <v>0.1340654001881679</v>
      </c>
      <c r="L61" s="75">
        <v>0.12043199860057249</v>
      </c>
      <c r="M61" s="75">
        <v>0.19724327589180202</v>
      </c>
      <c r="N61" s="75">
        <v>7.231406282960047E-2</v>
      </c>
      <c r="O61" s="76">
        <v>0.13046685820628037</v>
      </c>
    </row>
    <row r="63" spans="1:15" x14ac:dyDescent="0.25">
      <c r="A63" s="8" t="s">
        <v>104</v>
      </c>
    </row>
    <row r="64" spans="1:15" ht="75" x14ac:dyDescent="0.25">
      <c r="A64" s="28" t="s">
        <v>127</v>
      </c>
      <c r="B64" s="28" t="s">
        <v>9</v>
      </c>
      <c r="C64" s="28" t="s">
        <v>108</v>
      </c>
      <c r="D64" s="28" t="s">
        <v>206</v>
      </c>
      <c r="E64" s="28" t="s">
        <v>8</v>
      </c>
      <c r="F64" s="28" t="s">
        <v>30</v>
      </c>
      <c r="G64" s="28" t="s">
        <v>50</v>
      </c>
      <c r="H64" s="28" t="s">
        <v>31</v>
      </c>
      <c r="I64" s="28" t="s">
        <v>32</v>
      </c>
      <c r="J64" s="28" t="s">
        <v>34</v>
      </c>
    </row>
    <row r="65" spans="1:10" x14ac:dyDescent="0.25">
      <c r="A65" s="78">
        <v>41791</v>
      </c>
      <c r="B65" s="74" t="s">
        <v>37</v>
      </c>
      <c r="C65" t="s">
        <v>122</v>
      </c>
      <c r="D65" t="str">
        <f t="shared" ref="D65:D74" si="1">B65&amp;" ("&amp;C65&amp;")"</f>
        <v>Winter 2014 (GW)</v>
      </c>
      <c r="E65" s="106">
        <v>0.64067388346709597</v>
      </c>
      <c r="F65" s="75">
        <v>0.13582905630270639</v>
      </c>
      <c r="G65" s="75">
        <v>0.1368896008696773</v>
      </c>
      <c r="H65" s="75">
        <v>0.15063938148016268</v>
      </c>
      <c r="I65" s="75">
        <v>6.2651246148002798E-2</v>
      </c>
      <c r="J65" s="76">
        <v>0.14674055527173066</v>
      </c>
    </row>
    <row r="66" spans="1:10" x14ac:dyDescent="0.25">
      <c r="A66" s="78">
        <v>41883</v>
      </c>
      <c r="B66" s="74" t="s">
        <v>38</v>
      </c>
      <c r="C66" t="s">
        <v>122</v>
      </c>
      <c r="D66" t="str">
        <f t="shared" si="1"/>
        <v>Spring 2014 (GW)</v>
      </c>
      <c r="E66" s="106">
        <v>0.69785149844947136</v>
      </c>
      <c r="F66" s="75">
        <v>0.18873527643581234</v>
      </c>
      <c r="G66" s="75">
        <v>0.10370955719606882</v>
      </c>
      <c r="H66" s="75">
        <v>0.17411408327651653</v>
      </c>
      <c r="I66" s="75">
        <v>5.2873596217820291E-2</v>
      </c>
      <c r="J66" s="76">
        <v>0.18184896132517642</v>
      </c>
    </row>
    <row r="67" spans="1:10" x14ac:dyDescent="0.25">
      <c r="A67" s="78">
        <v>41974</v>
      </c>
      <c r="B67" s="74" t="s">
        <v>39</v>
      </c>
      <c r="C67" t="s">
        <v>122</v>
      </c>
      <c r="D67" t="str">
        <f t="shared" si="1"/>
        <v>Summer 2014/2015 (GW)</v>
      </c>
      <c r="E67" s="106">
        <v>0.61345909387822806</v>
      </c>
      <c r="F67" s="75">
        <v>0.17114046178758144</v>
      </c>
      <c r="G67" s="75">
        <v>0.11076048676502445</v>
      </c>
      <c r="H67" s="75">
        <v>0.20349734547906814</v>
      </c>
      <c r="I67" s="75">
        <v>6.2228759624797299E-2</v>
      </c>
      <c r="J67" s="76">
        <v>0.14289997851974015</v>
      </c>
    </row>
    <row r="68" spans="1:10" x14ac:dyDescent="0.25">
      <c r="A68" s="78">
        <v>42064</v>
      </c>
      <c r="B68" s="74" t="s">
        <v>40</v>
      </c>
      <c r="C68" t="s">
        <v>122</v>
      </c>
      <c r="D68" t="str">
        <f t="shared" si="1"/>
        <v>Autumn 2015 (GW)</v>
      </c>
      <c r="E68" s="106">
        <v>0.63396399441827811</v>
      </c>
      <c r="F68" s="75">
        <v>0.15431926854782635</v>
      </c>
      <c r="G68" s="75">
        <v>0.12087798675195138</v>
      </c>
      <c r="H68" s="75">
        <v>0.15663748470054245</v>
      </c>
      <c r="I68" s="75">
        <v>4.3399491014423752E-2</v>
      </c>
      <c r="J68" s="76">
        <v>0.17676886818619425</v>
      </c>
    </row>
    <row r="69" spans="1:10" x14ac:dyDescent="0.25">
      <c r="A69" s="78">
        <v>42156</v>
      </c>
      <c r="B69" s="74" t="s">
        <v>41</v>
      </c>
      <c r="C69" t="s">
        <v>122</v>
      </c>
      <c r="D69" t="str">
        <f t="shared" si="1"/>
        <v>Winter 2015 (GW)</v>
      </c>
      <c r="E69" s="106">
        <v>0.67435012201230382</v>
      </c>
      <c r="F69" s="75">
        <v>0.14742287662294176</v>
      </c>
      <c r="G69" s="75">
        <v>0.13955579330414372</v>
      </c>
      <c r="H69" s="75">
        <v>0.14810591428120728</v>
      </c>
      <c r="I69" s="75">
        <v>6.782725467792676E-2</v>
      </c>
      <c r="J69" s="76">
        <v>0.15492335473753155</v>
      </c>
    </row>
    <row r="70" spans="1:10" x14ac:dyDescent="0.25">
      <c r="A70" s="78">
        <v>41791</v>
      </c>
      <c r="B70" s="74" t="s">
        <v>37</v>
      </c>
      <c r="C70" t="s">
        <v>123</v>
      </c>
      <c r="D70" t="str">
        <f t="shared" si="1"/>
        <v>Winter 2014 (PG)</v>
      </c>
      <c r="E70" s="106">
        <v>0.83183591115266831</v>
      </c>
      <c r="F70" s="75">
        <v>0.16882711483372581</v>
      </c>
      <c r="G70" s="75">
        <v>8.5816517528972222E-2</v>
      </c>
      <c r="H70" s="75">
        <v>0.15991558056914917</v>
      </c>
      <c r="I70" s="75">
        <v>0.10610651821124155</v>
      </c>
      <c r="J70" s="76">
        <v>0.16843970346651715</v>
      </c>
    </row>
    <row r="71" spans="1:10" x14ac:dyDescent="0.25">
      <c r="A71" s="78">
        <v>41883</v>
      </c>
      <c r="B71" s="74" t="s">
        <v>38</v>
      </c>
      <c r="C71" t="s">
        <v>123</v>
      </c>
      <c r="D71" t="str">
        <f t="shared" si="1"/>
        <v>Spring 2014 (PG)</v>
      </c>
      <c r="E71" s="106">
        <v>0.83997346361527836</v>
      </c>
      <c r="F71" s="75">
        <v>0.18348449675573242</v>
      </c>
      <c r="G71" s="75">
        <v>0.1153988752656101</v>
      </c>
      <c r="H71" s="75">
        <v>0.18955475134655705</v>
      </c>
      <c r="I71" s="75">
        <v>9.5147918715780114E-2</v>
      </c>
      <c r="J71" s="76">
        <v>0.15372520984630356</v>
      </c>
    </row>
    <row r="72" spans="1:10" x14ac:dyDescent="0.25">
      <c r="A72" s="78">
        <v>41974</v>
      </c>
      <c r="B72" s="74" t="s">
        <v>39</v>
      </c>
      <c r="C72" t="s">
        <v>123</v>
      </c>
      <c r="D72" t="str">
        <f t="shared" si="1"/>
        <v>Summer 2014/2015 (PG)</v>
      </c>
      <c r="E72" s="106">
        <v>0.753450508432428</v>
      </c>
      <c r="F72" s="75">
        <v>0.16593461077321658</v>
      </c>
      <c r="G72" s="75">
        <v>8.3087653245985674E-2</v>
      </c>
      <c r="H72" s="75">
        <v>0.23211406164521603</v>
      </c>
      <c r="I72" s="75">
        <v>0.11075156126358422</v>
      </c>
      <c r="J72" s="76">
        <v>0.11132217565563535</v>
      </c>
    </row>
    <row r="73" spans="1:10" x14ac:dyDescent="0.25">
      <c r="A73" s="78">
        <v>42064</v>
      </c>
      <c r="B73" s="74" t="s">
        <v>40</v>
      </c>
      <c r="C73" t="s">
        <v>123</v>
      </c>
      <c r="D73" t="str">
        <f t="shared" si="1"/>
        <v>Autumn 2015 (PG)</v>
      </c>
      <c r="E73" s="106">
        <v>0.81197123801282878</v>
      </c>
      <c r="F73" s="75">
        <v>0.11442974747882949</v>
      </c>
      <c r="G73" s="75">
        <v>0.10773481225368188</v>
      </c>
      <c r="H73" s="75">
        <v>0.22149441476630122</v>
      </c>
      <c r="I73" s="75">
        <v>7.9660916674753487E-2</v>
      </c>
      <c r="J73" s="76">
        <v>0.10918511000836013</v>
      </c>
    </row>
    <row r="74" spans="1:10" x14ac:dyDescent="0.25">
      <c r="A74" s="78">
        <v>42156</v>
      </c>
      <c r="B74" s="74" t="s">
        <v>41</v>
      </c>
      <c r="C74" t="s">
        <v>123</v>
      </c>
      <c r="D74" t="str">
        <f t="shared" si="1"/>
        <v>Winter 2015 (PG)</v>
      </c>
      <c r="E74" s="106">
        <v>0.82404215619216814</v>
      </c>
      <c r="F74" s="75">
        <v>0.1340654001881679</v>
      </c>
      <c r="G74" s="75">
        <v>0.12043199860057249</v>
      </c>
      <c r="H74" s="75">
        <v>0.19724327589180202</v>
      </c>
      <c r="I74" s="75">
        <v>7.231406282960047E-2</v>
      </c>
      <c r="J74" s="76">
        <v>0.13046685820628037</v>
      </c>
    </row>
    <row r="76" spans="1:10" x14ac:dyDescent="0.25">
      <c r="A76" s="78">
        <v>41699</v>
      </c>
      <c r="B76" s="74" t="s">
        <v>36</v>
      </c>
      <c r="C76" t="s">
        <v>122</v>
      </c>
      <c r="D76" t="str">
        <f>B76&amp;" ("&amp;C76&amp;")"</f>
        <v>Autumn 2014 (GW)</v>
      </c>
      <c r="E76" s="75"/>
      <c r="F76" s="75">
        <v>0.14132984230915704</v>
      </c>
      <c r="G76" s="75">
        <v>0.2205996391455054</v>
      </c>
      <c r="H76" s="75">
        <v>0.10638328820359137</v>
      </c>
      <c r="I76" s="75">
        <v>3.9148265992333432E-2</v>
      </c>
      <c r="J76" s="76">
        <v>0.17406278778115936</v>
      </c>
    </row>
    <row r="77" spans="1:10" x14ac:dyDescent="0.25">
      <c r="A77" s="78">
        <v>41699</v>
      </c>
      <c r="B77" s="74" t="s">
        <v>36</v>
      </c>
      <c r="C77" t="s">
        <v>123</v>
      </c>
      <c r="D77" t="str">
        <f>B77&amp;" ("&amp;C77&amp;")"</f>
        <v>Autumn 2014 (PG)</v>
      </c>
      <c r="E77" s="75"/>
      <c r="F77" s="75">
        <v>9.5026262104511261E-2</v>
      </c>
      <c r="G77" s="75">
        <v>0.17467134576880805</v>
      </c>
      <c r="H77" s="75">
        <v>0.2954287069695804</v>
      </c>
      <c r="I77" s="75">
        <v>0.10530632289043446</v>
      </c>
      <c r="J77" s="76">
        <v>7.3559971276161359E-2</v>
      </c>
    </row>
    <row r="79" spans="1:10" x14ac:dyDescent="0.25">
      <c r="A79" s="69" t="s">
        <v>43</v>
      </c>
      <c r="J79" s="69" t="s">
        <v>44</v>
      </c>
    </row>
  </sheetData>
  <sortState xmlns:xlrd2="http://schemas.microsoft.com/office/spreadsheetml/2017/richdata2" ref="A65:J74">
    <sortCondition ref="C65:C74"/>
    <sortCondition ref="A65:A74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8"/>
  <sheetViews>
    <sheetView topLeftCell="A19" workbookViewId="0">
      <selection activeCell="E39" sqref="E39"/>
    </sheetView>
  </sheetViews>
  <sheetFormatPr defaultRowHeight="15" x14ac:dyDescent="0.25"/>
  <cols>
    <col min="1" max="1" width="20.7109375" customWidth="1"/>
    <col min="2" max="5" width="18.7109375" customWidth="1"/>
    <col min="6" max="7" width="15.7109375" customWidth="1"/>
  </cols>
  <sheetData>
    <row r="1" spans="1:5" x14ac:dyDescent="0.25">
      <c r="A1" s="109"/>
      <c r="B1" s="117" t="s">
        <v>209</v>
      </c>
      <c r="C1" s="118"/>
      <c r="D1" s="117" t="s">
        <v>44</v>
      </c>
      <c r="E1" s="118"/>
    </row>
    <row r="2" spans="1:5" ht="30" x14ac:dyDescent="0.25">
      <c r="A2" s="50" t="s">
        <v>1</v>
      </c>
      <c r="B2" s="50" t="s">
        <v>95</v>
      </c>
      <c r="C2" s="51" t="s">
        <v>99</v>
      </c>
      <c r="D2" s="50" t="s">
        <v>95</v>
      </c>
      <c r="E2" s="51" t="s">
        <v>99</v>
      </c>
    </row>
    <row r="3" spans="1:5" x14ac:dyDescent="0.25">
      <c r="A3" s="112">
        <v>41821</v>
      </c>
      <c r="B3" s="108">
        <v>4.4285114480012615E-3</v>
      </c>
      <c r="C3" s="107">
        <v>0.13434664304917443</v>
      </c>
      <c r="D3" s="108">
        <v>5.0880617978949954E-3</v>
      </c>
      <c r="E3" s="107">
        <v>7.0307763025458103E-2</v>
      </c>
    </row>
    <row r="4" spans="1:5" x14ac:dyDescent="0.25">
      <c r="A4" s="112">
        <v>41852</v>
      </c>
      <c r="B4" s="108">
        <v>5.0914913829326362E-3</v>
      </c>
      <c r="C4" s="107">
        <v>0.13961482101623304</v>
      </c>
      <c r="D4" s="108">
        <v>6.0177512263308039E-3</v>
      </c>
      <c r="E4" s="107">
        <v>0.13662349731391799</v>
      </c>
    </row>
    <row r="5" spans="1:5" x14ac:dyDescent="0.25">
      <c r="A5" s="112">
        <v>41883</v>
      </c>
      <c r="B5" s="108">
        <v>8.7305866247931168E-3</v>
      </c>
      <c r="C5" s="107">
        <v>0.10633614604278285</v>
      </c>
      <c r="D5" s="108">
        <v>5.3729830646140828E-3</v>
      </c>
      <c r="E5" s="107">
        <v>7.4533160701846748E-2</v>
      </c>
    </row>
    <row r="6" spans="1:5" x14ac:dyDescent="0.25">
      <c r="A6" s="112">
        <v>41913</v>
      </c>
      <c r="B6" s="108">
        <v>6.023553638643004E-3</v>
      </c>
      <c r="C6" s="107">
        <v>0.11314425295405857</v>
      </c>
      <c r="D6" s="108">
        <v>7.6017231819790233E-3</v>
      </c>
      <c r="E6" s="107">
        <v>0.16053198132291691</v>
      </c>
    </row>
    <row r="7" spans="1:5" x14ac:dyDescent="0.25">
      <c r="A7" s="112">
        <v>41944</v>
      </c>
      <c r="B7" s="108">
        <v>8.5587629741752051E-3</v>
      </c>
      <c r="C7" s="107">
        <v>0.33252739328073894</v>
      </c>
      <c r="D7" s="108">
        <v>4.6560467403572404E-3</v>
      </c>
      <c r="E7" s="107">
        <v>0.18798315670922142</v>
      </c>
    </row>
    <row r="8" spans="1:5" x14ac:dyDescent="0.25">
      <c r="A8" s="112">
        <v>41974</v>
      </c>
      <c r="B8" s="108">
        <v>5.7621092082768737E-3</v>
      </c>
      <c r="C8" s="107">
        <v>8.8925850252834296E-2</v>
      </c>
      <c r="D8" s="108">
        <v>5.6973720049210376E-3</v>
      </c>
      <c r="E8" s="107">
        <v>0.13245380389984354</v>
      </c>
    </row>
    <row r="9" spans="1:5" x14ac:dyDescent="0.25">
      <c r="A9" s="112">
        <v>42005</v>
      </c>
      <c r="B9" s="108">
        <v>4.7240580100815395E-3</v>
      </c>
      <c r="C9" s="107">
        <v>0.1162524655164557</v>
      </c>
      <c r="D9" s="108">
        <v>5.3121473091208259E-3</v>
      </c>
      <c r="E9" s="107">
        <v>9.1644345842829877E-2</v>
      </c>
    </row>
    <row r="10" spans="1:5" x14ac:dyDescent="0.25">
      <c r="A10" s="112">
        <v>42036</v>
      </c>
      <c r="B10" s="108">
        <v>5.0099916555797694E-3</v>
      </c>
      <c r="C10" s="107">
        <v>0.16754712161528607</v>
      </c>
      <c r="D10" s="108">
        <v>8.7655142059441752E-3</v>
      </c>
      <c r="E10" s="107">
        <v>0.1785074844607237</v>
      </c>
    </row>
    <row r="11" spans="1:5" x14ac:dyDescent="0.25">
      <c r="A11" s="112">
        <v>42064</v>
      </c>
      <c r="B11" s="108">
        <v>1.5776307095299404E-2</v>
      </c>
      <c r="C11" s="107">
        <v>0.26409847416886012</v>
      </c>
      <c r="D11" s="108">
        <v>5.2232113538561347E-3</v>
      </c>
      <c r="E11" s="107">
        <v>7.0830259385570707E-2</v>
      </c>
    </row>
    <row r="12" spans="1:5" x14ac:dyDescent="0.25">
      <c r="A12" s="112">
        <v>42095</v>
      </c>
      <c r="B12" s="108">
        <v>4.1848746959960688E-3</v>
      </c>
      <c r="C12" s="107">
        <v>0.18973396685086405</v>
      </c>
      <c r="D12" s="108">
        <v>5.9209356670863519E-3</v>
      </c>
      <c r="E12" s="107">
        <v>0.23339824960896774</v>
      </c>
    </row>
    <row r="13" spans="1:5" x14ac:dyDescent="0.25">
      <c r="A13" s="112">
        <v>42125</v>
      </c>
      <c r="B13" s="108">
        <v>4.4754466645972246E-3</v>
      </c>
      <c r="C13" s="107">
        <v>0.10493167952314543</v>
      </c>
      <c r="D13" s="108">
        <v>3.2524434079832455E-3</v>
      </c>
      <c r="E13" s="107">
        <v>4.655812508094536E-2</v>
      </c>
    </row>
    <row r="14" spans="1:5" x14ac:dyDescent="0.25">
      <c r="A14" s="112">
        <v>42156</v>
      </c>
      <c r="B14" s="108">
        <v>5.2587690317664679E-3</v>
      </c>
      <c r="C14" s="107">
        <v>0.3568229457730952</v>
      </c>
      <c r="D14" s="108">
        <v>3.6138260088702731E-3</v>
      </c>
      <c r="E14" s="107">
        <v>5.4207390133054097E-2</v>
      </c>
    </row>
    <row r="15" spans="1:5" x14ac:dyDescent="0.25">
      <c r="A15" s="113">
        <v>42186</v>
      </c>
      <c r="B15" s="110">
        <v>1.3146922579416168E-2</v>
      </c>
      <c r="C15" s="111">
        <v>0.3217129290021839</v>
      </c>
      <c r="D15" s="110">
        <v>4.0956694767196435E-3</v>
      </c>
      <c r="E15" s="111">
        <v>5.1436790192920218E-2</v>
      </c>
    </row>
    <row r="37" spans="1:4" x14ac:dyDescent="0.25">
      <c r="A37" s="1" t="s">
        <v>210</v>
      </c>
    </row>
    <row r="38" spans="1:4" x14ac:dyDescent="0.25">
      <c r="A38" t="s">
        <v>211</v>
      </c>
      <c r="B38" s="114">
        <f>CORREL($B$3:$B$15,$C$3:$C$15)</f>
        <v>0.49859144542045331</v>
      </c>
    </row>
    <row r="39" spans="1:4" x14ac:dyDescent="0.25">
      <c r="A39" t="s">
        <v>212</v>
      </c>
      <c r="B39" s="114">
        <f>CORREL($D$3:$D$15,$E$3:$E$15)</f>
        <v>0.63868980876055381</v>
      </c>
    </row>
    <row r="41" spans="1:4" x14ac:dyDescent="0.25">
      <c r="A41" s="69" t="s">
        <v>195</v>
      </c>
    </row>
    <row r="42" spans="1:4" x14ac:dyDescent="0.25">
      <c r="A42" t="s">
        <v>203</v>
      </c>
    </row>
    <row r="44" spans="1:4" x14ac:dyDescent="0.25">
      <c r="A44" s="90" t="s">
        <v>198</v>
      </c>
      <c r="B44" s="88" t="s">
        <v>200</v>
      </c>
      <c r="C44" s="88" t="s">
        <v>199</v>
      </c>
      <c r="D44" s="88" t="s">
        <v>201</v>
      </c>
    </row>
    <row r="45" spans="1:4" x14ac:dyDescent="0.25">
      <c r="A45" s="84" t="s">
        <v>197</v>
      </c>
      <c r="B45">
        <v>0.28999999999999998</v>
      </c>
      <c r="C45">
        <v>0.49</v>
      </c>
      <c r="D45">
        <v>1</v>
      </c>
    </row>
    <row r="46" spans="1:4" x14ac:dyDescent="0.25">
      <c r="A46" s="84" t="s">
        <v>196</v>
      </c>
      <c r="B46">
        <v>0.1</v>
      </c>
      <c r="C46">
        <v>0.3</v>
      </c>
      <c r="D46">
        <v>0.5</v>
      </c>
    </row>
    <row r="48" spans="1:4" x14ac:dyDescent="0.25">
      <c r="A48" t="s">
        <v>202</v>
      </c>
    </row>
  </sheetData>
  <mergeCells count="2">
    <mergeCell ref="B1:C1"/>
    <mergeCell ref="D1:E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06"/>
  <sheetViews>
    <sheetView topLeftCell="M102" workbookViewId="0">
      <selection activeCell="AI126" sqref="AI126"/>
    </sheetView>
  </sheetViews>
  <sheetFormatPr defaultRowHeight="15" x14ac:dyDescent="0.25"/>
  <cols>
    <col min="1" max="1" width="25.7109375" customWidth="1"/>
    <col min="5" max="6" width="12.7109375" customWidth="1"/>
    <col min="9" max="9" width="12.7109375" customWidth="1"/>
    <col min="21" max="21" width="12.7109375" customWidth="1"/>
  </cols>
  <sheetData>
    <row r="1" spans="1:31" x14ac:dyDescent="0.25">
      <c r="A1" s="1" t="s">
        <v>128</v>
      </c>
      <c r="I1" s="1" t="s">
        <v>175</v>
      </c>
    </row>
    <row r="2" spans="1:31" x14ac:dyDescent="0.25">
      <c r="A2" s="69" t="s">
        <v>136</v>
      </c>
      <c r="B2" t="s">
        <v>204</v>
      </c>
      <c r="I2" s="91" t="s">
        <v>176</v>
      </c>
      <c r="J2" s="92"/>
      <c r="K2" s="92"/>
      <c r="L2" s="92"/>
      <c r="M2" s="92"/>
      <c r="N2" s="92"/>
      <c r="O2" s="92"/>
      <c r="P2" s="92"/>
      <c r="Q2" s="92"/>
      <c r="R2" s="92"/>
      <c r="S2" s="93"/>
      <c r="U2" s="91" t="s">
        <v>182</v>
      </c>
      <c r="V2" s="92"/>
      <c r="W2" s="92"/>
      <c r="X2" s="92"/>
      <c r="Y2" s="92"/>
      <c r="Z2" s="92"/>
      <c r="AA2" s="92"/>
      <c r="AB2" s="92"/>
      <c r="AC2" s="92"/>
      <c r="AD2" s="92"/>
      <c r="AE2" s="93"/>
    </row>
    <row r="3" spans="1:31" ht="30" x14ac:dyDescent="0.25">
      <c r="A3" s="80" t="s">
        <v>135</v>
      </c>
      <c r="B3" s="79">
        <v>1</v>
      </c>
      <c r="C3" s="79">
        <v>2</v>
      </c>
      <c r="D3" s="79">
        <v>3</v>
      </c>
      <c r="E3" s="79">
        <v>4</v>
      </c>
      <c r="F3" s="79">
        <v>5</v>
      </c>
      <c r="G3" s="79">
        <v>6</v>
      </c>
      <c r="I3" s="94" t="s">
        <v>129</v>
      </c>
      <c r="J3" s="89" t="s">
        <v>136</v>
      </c>
      <c r="K3" s="89" t="s">
        <v>150</v>
      </c>
      <c r="L3" s="89" t="s">
        <v>151</v>
      </c>
      <c r="M3" s="95"/>
      <c r="N3" s="95" t="s">
        <v>152</v>
      </c>
      <c r="O3" s="95" t="s">
        <v>153</v>
      </c>
      <c r="P3" s="95" t="s">
        <v>154</v>
      </c>
      <c r="Q3" s="95"/>
      <c r="R3" s="95" t="s">
        <v>155</v>
      </c>
      <c r="S3" s="84" t="s">
        <v>156</v>
      </c>
      <c r="U3" s="94" t="s">
        <v>129</v>
      </c>
      <c r="V3" s="89" t="s">
        <v>136</v>
      </c>
      <c r="W3" s="89" t="s">
        <v>150</v>
      </c>
      <c r="X3" s="89" t="s">
        <v>151</v>
      </c>
      <c r="Y3" s="95"/>
      <c r="Z3" s="95" t="s">
        <v>152</v>
      </c>
      <c r="AA3" s="95" t="s">
        <v>153</v>
      </c>
      <c r="AB3" s="95" t="s">
        <v>154</v>
      </c>
      <c r="AC3" s="95"/>
      <c r="AD3" s="95" t="s">
        <v>155</v>
      </c>
      <c r="AE3" s="84" t="s">
        <v>156</v>
      </c>
    </row>
    <row r="4" spans="1:31" ht="75" x14ac:dyDescent="0.25">
      <c r="A4" s="81" t="s">
        <v>129</v>
      </c>
      <c r="B4" s="28" t="s">
        <v>29</v>
      </c>
      <c r="C4" s="28" t="s">
        <v>130</v>
      </c>
      <c r="D4" s="28" t="s">
        <v>131</v>
      </c>
      <c r="E4" s="28" t="s">
        <v>132</v>
      </c>
      <c r="F4" s="28" t="s">
        <v>133</v>
      </c>
      <c r="G4" s="28" t="s">
        <v>134</v>
      </c>
      <c r="I4" s="96">
        <v>41821</v>
      </c>
      <c r="J4" s="95">
        <v>0.74960129945010856</v>
      </c>
      <c r="K4" s="95">
        <f t="shared" ref="K4:K16" si="0">(_xlfn.RANK.AVG(J4,$J$4:$J$16,1)+1/6)/($O$4+1/3)</f>
        <v>0.98749999999999993</v>
      </c>
      <c r="L4" s="95">
        <f>_xlfn.NORM.S.INV(K4)</f>
        <v>2.2414027276049429</v>
      </c>
      <c r="M4" s="95"/>
      <c r="N4" s="95" t="s">
        <v>157</v>
      </c>
      <c r="O4" s="95">
        <f>COUNT(J4:J16)</f>
        <v>13</v>
      </c>
      <c r="P4" s="95" t="s">
        <v>158</v>
      </c>
      <c r="Q4" s="95"/>
      <c r="R4" s="95">
        <f>O10*(S4-O7)+O6</f>
        <v>0.56536439430354501</v>
      </c>
      <c r="S4" s="84">
        <f>MIN(L4:L13)</f>
        <v>-1.3563117453352478</v>
      </c>
      <c r="U4" s="96">
        <v>41821</v>
      </c>
      <c r="V4" s="95">
        <v>14.6</v>
      </c>
      <c r="W4" s="95">
        <f>(_xlfn.RANK.AVG(V4,$V$4:$V$16,1)+1/6)/($AA$4+1/3)</f>
        <v>0.16249999999999998</v>
      </c>
      <c r="X4" s="95">
        <f>_xlfn.NORM.S.INV(W4)</f>
        <v>-0.98423496044632541</v>
      </c>
      <c r="Y4" s="95"/>
      <c r="Z4" s="95" t="s">
        <v>157</v>
      </c>
      <c r="AA4" s="95">
        <f>COUNT(V4:V16)</f>
        <v>13</v>
      </c>
      <c r="AB4" s="95" t="s">
        <v>158</v>
      </c>
      <c r="AC4" s="95"/>
      <c r="AD4" s="95">
        <f>AA10*(AE4-AA7)+AA6</f>
        <v>12.614716114784704</v>
      </c>
      <c r="AE4" s="84">
        <f>MIN(X4:X13)</f>
        <v>-0.98423496044632541</v>
      </c>
    </row>
    <row r="5" spans="1:31" x14ac:dyDescent="0.25">
      <c r="A5" s="82">
        <v>41821</v>
      </c>
      <c r="B5" s="4">
        <v>0.74960129945010856</v>
      </c>
      <c r="C5">
        <v>95.4</v>
      </c>
      <c r="D5">
        <v>6</v>
      </c>
      <c r="E5">
        <v>14.6</v>
      </c>
      <c r="F5">
        <v>4</v>
      </c>
      <c r="G5">
        <v>89.4</v>
      </c>
      <c r="I5" s="96">
        <v>41852</v>
      </c>
      <c r="J5" s="95">
        <v>0.5862101754755894</v>
      </c>
      <c r="K5" s="95">
        <f t="shared" si="0"/>
        <v>0.23749999999999999</v>
      </c>
      <c r="L5" s="95">
        <f t="shared" ref="L5:L16" si="1">_xlfn.NORM.S.INV(K5)</f>
        <v>-0.71436744028018739</v>
      </c>
      <c r="M5" s="95"/>
      <c r="N5" s="95" t="s">
        <v>159</v>
      </c>
      <c r="O5" s="95">
        <f>INT(O4/6)</f>
        <v>2</v>
      </c>
      <c r="P5" s="95" t="s">
        <v>160</v>
      </c>
      <c r="Q5" s="95"/>
      <c r="R5" s="95">
        <f>O10*(S5-O7)+O6</f>
        <v>0.76629850946759603</v>
      </c>
      <c r="S5" s="84">
        <f>MAX(L4:L13)</f>
        <v>2.2414027276049429</v>
      </c>
      <c r="U5" s="96">
        <v>41852</v>
      </c>
      <c r="V5" s="95">
        <v>15.3</v>
      </c>
      <c r="W5" s="95">
        <f t="shared" ref="W5:W16" si="2">(_xlfn.RANK.AVG(V5,$V$4:$V$16,1)+1/6)/($AA$4+1/3)</f>
        <v>0.3125</v>
      </c>
      <c r="X5" s="95">
        <f t="shared" ref="X5:X16" si="3">_xlfn.NORM.S.INV(W5)</f>
        <v>-0.48877641111466941</v>
      </c>
      <c r="Y5" s="95"/>
      <c r="Z5" s="95" t="s">
        <v>159</v>
      </c>
      <c r="AA5" s="95">
        <f>INT(AA4/6)</f>
        <v>2</v>
      </c>
      <c r="AB5" s="95" t="s">
        <v>160</v>
      </c>
      <c r="AC5" s="95"/>
      <c r="AD5" s="95">
        <f>AA10*(AE5-AA7)+AA6</f>
        <v>30.097011888974862</v>
      </c>
      <c r="AE5" s="84">
        <f>MAX(X4:X13)</f>
        <v>2.2414027276049429</v>
      </c>
    </row>
    <row r="6" spans="1:31" x14ac:dyDescent="0.25">
      <c r="A6" s="82">
        <v>41852</v>
      </c>
      <c r="B6" s="4">
        <v>0.5862101754755894</v>
      </c>
      <c r="C6">
        <v>78.599999999999994</v>
      </c>
      <c r="D6">
        <v>12</v>
      </c>
      <c r="E6">
        <v>15.3</v>
      </c>
      <c r="F6">
        <v>5</v>
      </c>
      <c r="G6">
        <v>81.2</v>
      </c>
      <c r="I6" s="96">
        <v>41883</v>
      </c>
      <c r="J6" s="95">
        <v>0.67538556914731473</v>
      </c>
      <c r="K6" s="95">
        <f t="shared" si="0"/>
        <v>0.53749999999999998</v>
      </c>
      <c r="L6" s="95">
        <f t="shared" si="1"/>
        <v>9.4137414323536367E-2</v>
      </c>
      <c r="M6" s="95"/>
      <c r="N6" s="95" t="s">
        <v>161</v>
      </c>
      <c r="O6" s="95">
        <f>SMALL(J4:J13,O5)</f>
        <v>0.58614506495071883</v>
      </c>
      <c r="P6" s="95" t="s">
        <v>162</v>
      </c>
      <c r="Q6" s="95"/>
      <c r="R6" s="95"/>
      <c r="S6" s="84"/>
      <c r="U6" s="96">
        <v>41883</v>
      </c>
      <c r="V6" s="95">
        <v>17.5</v>
      </c>
      <c r="W6" s="95">
        <f t="shared" si="2"/>
        <v>0.46250000000000002</v>
      </c>
      <c r="X6" s="95">
        <f t="shared" si="3"/>
        <v>-9.4137414323536367E-2</v>
      </c>
      <c r="Y6" s="95"/>
      <c r="Z6" s="95" t="s">
        <v>161</v>
      </c>
      <c r="AA6" s="95">
        <f>SMALL(V4:V13,AA5)</f>
        <v>15.3</v>
      </c>
      <c r="AB6" s="95" t="s">
        <v>162</v>
      </c>
      <c r="AC6" s="95"/>
      <c r="AD6" s="95"/>
      <c r="AE6" s="84"/>
    </row>
    <row r="7" spans="1:31" x14ac:dyDescent="0.25">
      <c r="A7" s="82">
        <v>41883</v>
      </c>
      <c r="B7" s="4">
        <v>0.67538556914731473</v>
      </c>
      <c r="C7">
        <v>120.4</v>
      </c>
      <c r="D7">
        <v>13</v>
      </c>
      <c r="E7">
        <v>17.5</v>
      </c>
      <c r="F7">
        <v>7.8</v>
      </c>
      <c r="G7">
        <v>83.3</v>
      </c>
      <c r="I7" s="96">
        <v>41913</v>
      </c>
      <c r="J7" s="95">
        <v>0.70927265609640633</v>
      </c>
      <c r="K7" s="95">
        <f t="shared" si="0"/>
        <v>0.83749999999999991</v>
      </c>
      <c r="L7" s="95">
        <f t="shared" si="1"/>
        <v>0.98423496044632286</v>
      </c>
      <c r="M7" s="95"/>
      <c r="N7" s="95" t="s">
        <v>163</v>
      </c>
      <c r="O7" s="95">
        <f>SMALL(L4:L13,O5)</f>
        <v>-0.98423496044632541</v>
      </c>
      <c r="P7" s="95" t="s">
        <v>164</v>
      </c>
      <c r="Q7" s="95"/>
      <c r="R7" s="95"/>
      <c r="S7" s="84"/>
      <c r="U7" s="96">
        <v>41913</v>
      </c>
      <c r="V7" s="95">
        <v>18.5</v>
      </c>
      <c r="W7" s="95">
        <f t="shared" si="2"/>
        <v>0.53749999999999998</v>
      </c>
      <c r="X7" s="95">
        <f t="shared" si="3"/>
        <v>9.4137414323536367E-2</v>
      </c>
      <c r="Y7" s="95"/>
      <c r="Z7" s="95" t="s">
        <v>163</v>
      </c>
      <c r="AA7" s="95">
        <f>SMALL(X4:X13,AA5)</f>
        <v>-0.48877641111466941</v>
      </c>
      <c r="AB7" s="95" t="s">
        <v>164</v>
      </c>
      <c r="AC7" s="95"/>
      <c r="AD7" s="95"/>
      <c r="AE7" s="84"/>
    </row>
    <row r="8" spans="1:31" x14ac:dyDescent="0.25">
      <c r="A8" s="82">
        <v>41913</v>
      </c>
      <c r="B8" s="4">
        <v>0.70927265609640633</v>
      </c>
      <c r="C8">
        <v>83.2</v>
      </c>
      <c r="D8">
        <v>9</v>
      </c>
      <c r="E8">
        <v>18.5</v>
      </c>
      <c r="F8">
        <v>8.9</v>
      </c>
      <c r="G8">
        <v>85.3</v>
      </c>
      <c r="I8" s="96">
        <v>41944</v>
      </c>
      <c r="J8" s="95">
        <v>0.69747511245775773</v>
      </c>
      <c r="K8" s="95">
        <f t="shared" si="0"/>
        <v>0.76249999999999996</v>
      </c>
      <c r="L8" s="95">
        <f t="shared" si="1"/>
        <v>0.71436744028018784</v>
      </c>
      <c r="M8" s="95"/>
      <c r="N8" s="95" t="s">
        <v>165</v>
      </c>
      <c r="O8" s="95">
        <f>LARGE(J4:J13,O5)</f>
        <v>0.71686574466658604</v>
      </c>
      <c r="P8" s="95" t="s">
        <v>166</v>
      </c>
      <c r="Q8" s="95"/>
      <c r="R8" s="95"/>
      <c r="S8" s="84"/>
      <c r="U8" s="96">
        <v>41944</v>
      </c>
      <c r="V8" s="95">
        <v>19.2</v>
      </c>
      <c r="W8" s="95">
        <f t="shared" si="2"/>
        <v>0.61249999999999993</v>
      </c>
      <c r="X8" s="95">
        <f t="shared" si="3"/>
        <v>0.2858408748811655</v>
      </c>
      <c r="Y8" s="95"/>
      <c r="Z8" s="95" t="s">
        <v>165</v>
      </c>
      <c r="AA8" s="95">
        <f>LARGE(V4:V13,AA5)</f>
        <v>25.3</v>
      </c>
      <c r="AB8" s="95" t="s">
        <v>166</v>
      </c>
      <c r="AC8" s="95"/>
      <c r="AD8" s="95"/>
      <c r="AE8" s="84"/>
    </row>
    <row r="9" spans="1:31" x14ac:dyDescent="0.25">
      <c r="A9" s="82">
        <v>41944</v>
      </c>
      <c r="B9" s="4">
        <v>0.69747511245775773</v>
      </c>
      <c r="C9">
        <v>85</v>
      </c>
      <c r="D9">
        <v>14</v>
      </c>
      <c r="E9">
        <v>19.2</v>
      </c>
      <c r="F9">
        <v>9.3000000000000007</v>
      </c>
      <c r="G9">
        <v>81.400000000000006</v>
      </c>
      <c r="I9" s="96">
        <v>41974</v>
      </c>
      <c r="J9" s="95">
        <v>0.66348212707957455</v>
      </c>
      <c r="K9" s="95">
        <f t="shared" si="0"/>
        <v>0.46250000000000002</v>
      </c>
      <c r="L9" s="95">
        <f t="shared" si="1"/>
        <v>-9.4137414323536367E-2</v>
      </c>
      <c r="M9" s="95"/>
      <c r="N9" s="95" t="s">
        <v>167</v>
      </c>
      <c r="O9" s="95">
        <f>LARGE(L4:L13,O5)</f>
        <v>1.3563117453352469</v>
      </c>
      <c r="P9" s="95" t="s">
        <v>168</v>
      </c>
      <c r="Q9" s="95"/>
      <c r="R9" s="95"/>
      <c r="S9" s="84"/>
      <c r="U9" s="96">
        <v>41974</v>
      </c>
      <c r="V9" s="95">
        <v>22.6</v>
      </c>
      <c r="W9" s="95">
        <f t="shared" si="2"/>
        <v>0.76249999999999996</v>
      </c>
      <c r="X9" s="95">
        <f t="shared" si="3"/>
        <v>0.71436744028018784</v>
      </c>
      <c r="Y9" s="95"/>
      <c r="Z9" s="95" t="s">
        <v>167</v>
      </c>
      <c r="AA9" s="95">
        <f>LARGE(X4:X13,AA5)</f>
        <v>1.3563117453352469</v>
      </c>
      <c r="AB9" s="95" t="s">
        <v>168</v>
      </c>
      <c r="AC9" s="95"/>
      <c r="AD9" s="95"/>
      <c r="AE9" s="84"/>
    </row>
    <row r="10" spans="1:31" x14ac:dyDescent="0.25">
      <c r="A10" s="82">
        <v>41974</v>
      </c>
      <c r="B10" s="4">
        <v>0.66348212707957455</v>
      </c>
      <c r="C10">
        <v>88.2</v>
      </c>
      <c r="D10">
        <v>7</v>
      </c>
      <c r="E10">
        <v>22.6</v>
      </c>
      <c r="F10">
        <v>12.9</v>
      </c>
      <c r="G10">
        <v>77.8</v>
      </c>
      <c r="I10" s="96">
        <v>42005</v>
      </c>
      <c r="J10" s="95">
        <v>0.46002940988852359</v>
      </c>
      <c r="K10" s="95">
        <f t="shared" si="0"/>
        <v>8.7500000000000008E-2</v>
      </c>
      <c r="L10" s="95">
        <f t="shared" si="1"/>
        <v>-1.3563117453352478</v>
      </c>
      <c r="M10" s="95"/>
      <c r="N10" s="95" t="s">
        <v>169</v>
      </c>
      <c r="O10" s="95">
        <f>(O8-O6)/(O9-O7)</f>
        <v>5.5850489713776506E-2</v>
      </c>
      <c r="P10" s="95" t="s">
        <v>170</v>
      </c>
      <c r="Q10" s="95"/>
      <c r="R10" s="95"/>
      <c r="S10" s="84"/>
      <c r="U10" s="96">
        <v>42005</v>
      </c>
      <c r="V10" s="95">
        <v>26.9</v>
      </c>
      <c r="W10" s="95">
        <f t="shared" si="2"/>
        <v>0.98749999999999993</v>
      </c>
      <c r="X10" s="95">
        <f t="shared" si="3"/>
        <v>2.2414027276049429</v>
      </c>
      <c r="Y10" s="95"/>
      <c r="Z10" s="95" t="s">
        <v>169</v>
      </c>
      <c r="AA10" s="95">
        <f>(AA8-AA6)/(AA9-AA7)</f>
        <v>5.4197952358226216</v>
      </c>
      <c r="AB10" s="95" t="s">
        <v>170</v>
      </c>
      <c r="AC10" s="95"/>
      <c r="AD10" s="95"/>
      <c r="AE10" s="84"/>
    </row>
    <row r="11" spans="1:31" x14ac:dyDescent="0.25">
      <c r="A11" s="82">
        <v>42005</v>
      </c>
      <c r="B11" s="4">
        <v>0.46002940988852359</v>
      </c>
      <c r="C11">
        <v>47</v>
      </c>
      <c r="D11">
        <v>1</v>
      </c>
      <c r="E11">
        <v>26.9</v>
      </c>
      <c r="F11">
        <v>13.4</v>
      </c>
      <c r="G11">
        <v>79.5</v>
      </c>
      <c r="I11" s="96">
        <v>42036</v>
      </c>
      <c r="J11" s="95">
        <v>0.71686574466658604</v>
      </c>
      <c r="K11" s="95">
        <f t="shared" si="0"/>
        <v>0.91249999999999987</v>
      </c>
      <c r="L11" s="95">
        <f t="shared" si="1"/>
        <v>1.3563117453352469</v>
      </c>
      <c r="M11" s="95"/>
      <c r="N11" s="95" t="s">
        <v>171</v>
      </c>
      <c r="O11" s="95">
        <f>O10*-1*O7+O6</f>
        <v>0.64111506948506558</v>
      </c>
      <c r="P11" s="95" t="s">
        <v>172</v>
      </c>
      <c r="Q11" s="95"/>
      <c r="R11" s="95"/>
      <c r="S11" s="84"/>
      <c r="U11" s="96">
        <v>42036</v>
      </c>
      <c r="V11" s="95">
        <v>25.3</v>
      </c>
      <c r="W11" s="95">
        <f t="shared" si="2"/>
        <v>0.91249999999999987</v>
      </c>
      <c r="X11" s="95">
        <f t="shared" si="3"/>
        <v>1.3563117453352469</v>
      </c>
      <c r="Y11" s="95"/>
      <c r="Z11" s="95" t="s">
        <v>171</v>
      </c>
      <c r="AA11" s="95">
        <f>AA10*-1*AA7+AA6</f>
        <v>17.949068064341766</v>
      </c>
      <c r="AB11" s="95" t="s">
        <v>172</v>
      </c>
      <c r="AC11" s="95"/>
      <c r="AD11" s="95"/>
      <c r="AE11" s="84"/>
    </row>
    <row r="12" spans="1:31" x14ac:dyDescent="0.25">
      <c r="A12" s="82">
        <v>42036</v>
      </c>
      <c r="B12" s="4">
        <v>0.71686574466658604</v>
      </c>
      <c r="C12">
        <v>44.6</v>
      </c>
      <c r="D12">
        <v>7</v>
      </c>
      <c r="E12">
        <v>25.3</v>
      </c>
      <c r="F12">
        <v>12.9</v>
      </c>
      <c r="G12">
        <v>84.8</v>
      </c>
      <c r="I12" s="96">
        <v>42064</v>
      </c>
      <c r="J12" s="95">
        <v>0.58614506495071883</v>
      </c>
      <c r="K12" s="95">
        <f t="shared" si="0"/>
        <v>0.16249999999999998</v>
      </c>
      <c r="L12" s="95">
        <f t="shared" si="1"/>
        <v>-0.98423496044632541</v>
      </c>
      <c r="M12" s="95"/>
      <c r="N12" s="95"/>
      <c r="O12" s="95"/>
      <c r="P12" s="95"/>
      <c r="Q12" s="95"/>
      <c r="R12" s="95"/>
      <c r="S12" s="84"/>
      <c r="U12" s="96">
        <v>42064</v>
      </c>
      <c r="V12" s="95">
        <v>24.5</v>
      </c>
      <c r="W12" s="95">
        <f t="shared" si="2"/>
        <v>0.83749999999999991</v>
      </c>
      <c r="X12" s="95">
        <f t="shared" si="3"/>
        <v>0.98423496044632286</v>
      </c>
      <c r="Y12" s="95"/>
      <c r="Z12" s="95"/>
      <c r="AA12" s="95"/>
      <c r="AB12" s="95"/>
      <c r="AC12" s="95"/>
      <c r="AD12" s="95"/>
      <c r="AE12" s="84"/>
    </row>
    <row r="13" spans="1:31" x14ac:dyDescent="0.25">
      <c r="A13" s="82">
        <v>42064</v>
      </c>
      <c r="B13" s="4">
        <v>0.58614506495071883</v>
      </c>
      <c r="C13">
        <v>75.400000000000006</v>
      </c>
      <c r="D13">
        <v>8</v>
      </c>
      <c r="E13">
        <v>24.5</v>
      </c>
      <c r="F13">
        <v>13</v>
      </c>
      <c r="G13">
        <v>90.8</v>
      </c>
      <c r="I13" s="96">
        <v>42095</v>
      </c>
      <c r="J13" s="95">
        <v>0.62943844033911067</v>
      </c>
      <c r="K13" s="95">
        <f t="shared" si="0"/>
        <v>0.3125</v>
      </c>
      <c r="L13" s="95">
        <f t="shared" si="1"/>
        <v>-0.48877641111466941</v>
      </c>
      <c r="M13" s="95"/>
      <c r="N13" s="95"/>
      <c r="O13" s="95"/>
      <c r="P13" s="95"/>
      <c r="Q13" s="95"/>
      <c r="R13" s="95"/>
      <c r="S13" s="84"/>
      <c r="U13" s="96">
        <v>42095</v>
      </c>
      <c r="V13" s="95">
        <v>20.7</v>
      </c>
      <c r="W13" s="95">
        <f t="shared" si="2"/>
        <v>0.68749999999999989</v>
      </c>
      <c r="X13" s="95">
        <f t="shared" si="3"/>
        <v>0.48877641111466918</v>
      </c>
      <c r="Y13" s="95"/>
      <c r="Z13" s="95"/>
      <c r="AA13" s="95"/>
      <c r="AB13" s="95"/>
      <c r="AC13" s="95"/>
      <c r="AD13" s="95"/>
      <c r="AE13" s="84"/>
    </row>
    <row r="14" spans="1:31" x14ac:dyDescent="0.25">
      <c r="A14" s="82">
        <v>42095</v>
      </c>
      <c r="B14" s="4">
        <v>0.62943844033911067</v>
      </c>
      <c r="C14">
        <v>174.6</v>
      </c>
      <c r="D14">
        <v>11</v>
      </c>
      <c r="E14">
        <v>20.7</v>
      </c>
      <c r="F14">
        <v>10.199999999999999</v>
      </c>
      <c r="G14">
        <v>91.3</v>
      </c>
      <c r="I14" s="96">
        <v>42125</v>
      </c>
      <c r="J14" s="95">
        <v>0.68404570092542083</v>
      </c>
      <c r="K14" s="95">
        <f t="shared" si="0"/>
        <v>0.61249999999999993</v>
      </c>
      <c r="L14" s="95">
        <f t="shared" si="1"/>
        <v>0.2858408748811655</v>
      </c>
      <c r="M14" s="95"/>
      <c r="N14" s="95"/>
      <c r="O14" s="95"/>
      <c r="P14" s="95"/>
      <c r="Q14" s="95"/>
      <c r="R14" s="95"/>
      <c r="S14" s="84"/>
      <c r="U14" s="96">
        <v>42125</v>
      </c>
      <c r="V14" s="95">
        <v>17.2</v>
      </c>
      <c r="W14" s="95">
        <f t="shared" si="2"/>
        <v>0.38750000000000001</v>
      </c>
      <c r="X14" s="95">
        <f t="shared" si="3"/>
        <v>-0.28584087488116566</v>
      </c>
      <c r="Y14" s="95"/>
      <c r="Z14" s="95"/>
      <c r="AA14" s="95"/>
      <c r="AB14" s="95"/>
      <c r="AC14" s="95"/>
      <c r="AD14" s="95"/>
      <c r="AE14" s="84"/>
    </row>
    <row r="15" spans="1:31" x14ac:dyDescent="0.25">
      <c r="A15" s="82">
        <v>42125</v>
      </c>
      <c r="B15" s="4">
        <v>0.68404570092542083</v>
      </c>
      <c r="C15">
        <v>130.6</v>
      </c>
      <c r="D15">
        <v>13</v>
      </c>
      <c r="E15">
        <v>17.2</v>
      </c>
      <c r="F15">
        <v>7.1</v>
      </c>
      <c r="G15">
        <v>92.7</v>
      </c>
      <c r="I15" s="96">
        <v>42156</v>
      </c>
      <c r="J15" s="95">
        <v>0.69521691558898135</v>
      </c>
      <c r="K15" s="95">
        <f t="shared" si="0"/>
        <v>0.68749999999999989</v>
      </c>
      <c r="L15" s="95">
        <f t="shared" si="1"/>
        <v>0.48877641111466918</v>
      </c>
      <c r="M15" s="95"/>
      <c r="N15" s="95"/>
      <c r="O15" s="95"/>
      <c r="P15" s="95"/>
      <c r="Q15" s="95"/>
      <c r="R15" s="95"/>
      <c r="S15" s="84"/>
      <c r="U15" s="96">
        <v>42156</v>
      </c>
      <c r="V15" s="95">
        <v>15.2</v>
      </c>
      <c r="W15" s="95">
        <f t="shared" si="2"/>
        <v>0.23749999999999999</v>
      </c>
      <c r="X15" s="95">
        <f t="shared" si="3"/>
        <v>-0.71436744028018739</v>
      </c>
      <c r="Y15" s="95"/>
      <c r="Z15" s="95"/>
      <c r="AA15" s="95"/>
      <c r="AB15" s="95"/>
      <c r="AC15" s="95"/>
      <c r="AD15" s="95"/>
      <c r="AE15" s="84"/>
    </row>
    <row r="16" spans="1:31" x14ac:dyDescent="0.25">
      <c r="A16" s="82">
        <v>42156</v>
      </c>
      <c r="B16" s="4">
        <v>0.69521691558898135</v>
      </c>
      <c r="C16">
        <v>63.4</v>
      </c>
      <c r="D16">
        <v>10</v>
      </c>
      <c r="E16">
        <v>15.2</v>
      </c>
      <c r="F16">
        <v>6.3</v>
      </c>
      <c r="G16">
        <v>88.5</v>
      </c>
      <c r="I16" s="96">
        <v>42186</v>
      </c>
      <c r="J16" s="95">
        <v>0.6326165348589492</v>
      </c>
      <c r="K16" s="95">
        <f t="shared" si="0"/>
        <v>0.38750000000000001</v>
      </c>
      <c r="L16" s="95">
        <f t="shared" si="1"/>
        <v>-0.28584087488116566</v>
      </c>
      <c r="M16" s="95"/>
      <c r="N16" s="95"/>
      <c r="O16" s="95"/>
      <c r="P16" s="95"/>
      <c r="Q16" s="95"/>
      <c r="R16" s="95"/>
      <c r="S16" s="84"/>
      <c r="U16" s="96">
        <v>42186</v>
      </c>
      <c r="V16" s="95">
        <v>14</v>
      </c>
      <c r="W16" s="95">
        <f t="shared" si="2"/>
        <v>8.7500000000000008E-2</v>
      </c>
      <c r="X16" s="95">
        <f t="shared" si="3"/>
        <v>-1.3563117453352478</v>
      </c>
      <c r="Y16" s="95"/>
      <c r="Z16" s="95"/>
      <c r="AA16" s="95"/>
      <c r="AB16" s="95"/>
      <c r="AC16" s="95"/>
      <c r="AD16" s="95"/>
      <c r="AE16" s="84"/>
    </row>
    <row r="17" spans="1:31" x14ac:dyDescent="0.25">
      <c r="A17" s="82">
        <v>42186</v>
      </c>
      <c r="B17" s="4">
        <v>0.6326165348589492</v>
      </c>
      <c r="C17">
        <v>108</v>
      </c>
      <c r="D17">
        <v>10</v>
      </c>
      <c r="E17">
        <v>14</v>
      </c>
      <c r="F17">
        <v>4</v>
      </c>
      <c r="G17">
        <v>89.1</v>
      </c>
      <c r="I17" s="97"/>
      <c r="J17" s="95"/>
      <c r="K17" s="95"/>
      <c r="L17" s="95"/>
      <c r="M17" s="95"/>
      <c r="N17" s="95"/>
      <c r="O17" s="95"/>
      <c r="P17" s="95"/>
      <c r="Q17" s="95"/>
      <c r="R17" s="95"/>
      <c r="S17" s="84"/>
      <c r="U17" s="97"/>
      <c r="V17" s="95"/>
      <c r="W17" s="95"/>
      <c r="X17" s="95"/>
      <c r="Y17" s="95"/>
      <c r="Z17" s="95"/>
      <c r="AA17" s="95"/>
      <c r="AB17" s="95"/>
      <c r="AC17" s="95"/>
      <c r="AD17" s="95"/>
      <c r="AE17" s="84"/>
    </row>
    <row r="18" spans="1:31" x14ac:dyDescent="0.25">
      <c r="I18" s="98" t="s">
        <v>177</v>
      </c>
      <c r="J18" s="95"/>
      <c r="K18" s="99"/>
      <c r="L18" s="99"/>
      <c r="M18" s="95"/>
      <c r="N18" s="95"/>
      <c r="O18" s="95"/>
      <c r="P18" s="95"/>
      <c r="Q18" s="95"/>
      <c r="R18" s="95"/>
      <c r="S18" s="84"/>
      <c r="U18" s="103" t="s">
        <v>183</v>
      </c>
      <c r="V18" s="95"/>
      <c r="W18" s="99"/>
      <c r="X18" s="99"/>
      <c r="Y18" s="95"/>
      <c r="Z18" s="95"/>
      <c r="AA18" s="95"/>
      <c r="AB18" s="95"/>
      <c r="AC18" s="95"/>
      <c r="AD18" s="95"/>
      <c r="AE18" s="84"/>
    </row>
    <row r="19" spans="1:31" x14ac:dyDescent="0.25">
      <c r="A19" s="69" t="s">
        <v>137</v>
      </c>
      <c r="I19" s="100" t="s">
        <v>181</v>
      </c>
      <c r="J19" s="95"/>
      <c r="K19" s="99"/>
      <c r="L19" s="99"/>
      <c r="M19" s="95"/>
      <c r="N19" s="95"/>
      <c r="O19" s="95"/>
      <c r="P19" s="95"/>
      <c r="Q19" s="95"/>
      <c r="R19" s="95"/>
      <c r="S19" s="84"/>
      <c r="U19" s="100"/>
      <c r="V19" s="95"/>
      <c r="W19" s="99"/>
      <c r="X19" s="99"/>
      <c r="Y19" s="95"/>
      <c r="Z19" s="95"/>
      <c r="AA19" s="95"/>
      <c r="AB19" s="95"/>
      <c r="AC19" s="95"/>
      <c r="AD19" s="95"/>
      <c r="AE19" s="84"/>
    </row>
    <row r="20" spans="1:31" x14ac:dyDescent="0.25">
      <c r="A20" s="83"/>
      <c r="B20" s="119" t="s">
        <v>138</v>
      </c>
      <c r="C20" s="121"/>
      <c r="D20" s="121"/>
      <c r="E20" s="121"/>
      <c r="F20" s="121"/>
      <c r="G20" s="121"/>
      <c r="I20" s="97"/>
      <c r="J20" s="95"/>
      <c r="K20" s="101"/>
      <c r="L20" s="101"/>
      <c r="M20" s="95"/>
      <c r="N20" s="95"/>
      <c r="O20" s="95"/>
      <c r="P20" s="95"/>
      <c r="Q20" s="95"/>
      <c r="R20" s="95"/>
      <c r="S20" s="84"/>
      <c r="U20" s="97"/>
      <c r="V20" s="95"/>
      <c r="W20" s="101"/>
      <c r="X20" s="101"/>
      <c r="Y20" s="95"/>
      <c r="Z20" s="95"/>
      <c r="AA20" s="95"/>
      <c r="AB20" s="95"/>
      <c r="AC20" s="95"/>
      <c r="AD20" s="95"/>
      <c r="AE20" s="84"/>
    </row>
    <row r="21" spans="1:31" x14ac:dyDescent="0.25">
      <c r="A21" s="81" t="s">
        <v>129</v>
      </c>
      <c r="B21" s="79">
        <v>1</v>
      </c>
      <c r="C21" s="79">
        <v>2</v>
      </c>
      <c r="D21" s="79">
        <v>3</v>
      </c>
      <c r="E21" s="79">
        <v>4</v>
      </c>
      <c r="F21" s="79">
        <v>5</v>
      </c>
      <c r="G21" s="79">
        <v>6</v>
      </c>
      <c r="I21" s="97"/>
      <c r="J21" s="101"/>
      <c r="K21" s="101"/>
      <c r="L21" s="101"/>
      <c r="M21" s="95"/>
      <c r="N21" s="95"/>
      <c r="O21" s="95"/>
      <c r="P21" s="95"/>
      <c r="Q21" s="95"/>
      <c r="R21" s="95"/>
      <c r="S21" s="84"/>
      <c r="U21" s="97"/>
      <c r="V21" s="101"/>
      <c r="W21" s="101"/>
      <c r="X21" s="101"/>
      <c r="Y21" s="95"/>
      <c r="Z21" s="95"/>
      <c r="AA21" s="95"/>
      <c r="AB21" s="95"/>
      <c r="AC21" s="95"/>
      <c r="AD21" s="95"/>
      <c r="AE21" s="84"/>
    </row>
    <row r="22" spans="1:31" x14ac:dyDescent="0.25">
      <c r="A22" s="82">
        <v>41821</v>
      </c>
      <c r="B22">
        <f t="shared" ref="B22:G34" si="4">_xlfn.RANK.AVG(B5,B$5:B$17,1)</f>
        <v>13</v>
      </c>
      <c r="C22">
        <f t="shared" si="4"/>
        <v>9</v>
      </c>
      <c r="D22">
        <f t="shared" si="4"/>
        <v>2</v>
      </c>
      <c r="E22">
        <f t="shared" si="4"/>
        <v>2</v>
      </c>
      <c r="F22">
        <f t="shared" si="4"/>
        <v>1.5</v>
      </c>
      <c r="G22">
        <f t="shared" si="4"/>
        <v>10</v>
      </c>
      <c r="I22" s="97"/>
      <c r="J22" s="95"/>
      <c r="K22" s="95"/>
      <c r="L22" s="95"/>
      <c r="M22" s="95"/>
      <c r="N22" s="95"/>
      <c r="O22" s="95"/>
      <c r="P22" s="95"/>
      <c r="Q22" s="95"/>
      <c r="R22" s="95"/>
      <c r="S22" s="84"/>
      <c r="U22" s="97"/>
      <c r="V22" s="95"/>
      <c r="W22" s="95"/>
      <c r="X22" s="95"/>
      <c r="Y22" s="95"/>
      <c r="Z22" s="95"/>
      <c r="AA22" s="95"/>
      <c r="AB22" s="95"/>
      <c r="AC22" s="95"/>
      <c r="AD22" s="95"/>
      <c r="AE22" s="84"/>
    </row>
    <row r="23" spans="1:31" x14ac:dyDescent="0.25">
      <c r="A23" s="82">
        <v>41852</v>
      </c>
      <c r="B23">
        <f t="shared" si="4"/>
        <v>3</v>
      </c>
      <c r="C23">
        <f t="shared" si="4"/>
        <v>5</v>
      </c>
      <c r="D23">
        <f t="shared" si="4"/>
        <v>10</v>
      </c>
      <c r="E23">
        <f t="shared" si="4"/>
        <v>4</v>
      </c>
      <c r="F23">
        <f t="shared" si="4"/>
        <v>3</v>
      </c>
      <c r="G23">
        <f t="shared" si="4"/>
        <v>3</v>
      </c>
      <c r="I23" s="97"/>
      <c r="J23" s="95"/>
      <c r="K23" s="95"/>
      <c r="L23" s="95"/>
      <c r="M23" s="95"/>
      <c r="N23" s="95"/>
      <c r="O23" s="95"/>
      <c r="P23" s="95"/>
      <c r="Q23" s="95"/>
      <c r="R23" s="95"/>
      <c r="S23" s="84"/>
      <c r="U23" s="97"/>
      <c r="V23" s="95"/>
      <c r="W23" s="95"/>
      <c r="X23" s="95"/>
      <c r="Y23" s="95"/>
      <c r="Z23" s="95"/>
      <c r="AA23" s="95"/>
      <c r="AB23" s="95"/>
      <c r="AC23" s="95"/>
      <c r="AD23" s="95"/>
      <c r="AE23" s="84"/>
    </row>
    <row r="24" spans="1:31" x14ac:dyDescent="0.25">
      <c r="A24" s="82">
        <v>41883</v>
      </c>
      <c r="B24">
        <f t="shared" si="4"/>
        <v>7</v>
      </c>
      <c r="C24">
        <f t="shared" si="4"/>
        <v>11</v>
      </c>
      <c r="D24">
        <f t="shared" si="4"/>
        <v>11.5</v>
      </c>
      <c r="E24">
        <f t="shared" si="4"/>
        <v>6</v>
      </c>
      <c r="F24">
        <f t="shared" si="4"/>
        <v>6</v>
      </c>
      <c r="G24">
        <f t="shared" si="4"/>
        <v>5</v>
      </c>
      <c r="I24" s="97"/>
      <c r="J24" s="95"/>
      <c r="K24" s="95"/>
      <c r="L24" s="95"/>
      <c r="M24" s="95"/>
      <c r="N24" s="95"/>
      <c r="O24" s="95"/>
      <c r="P24" s="95"/>
      <c r="Q24" s="95"/>
      <c r="R24" s="95"/>
      <c r="S24" s="84"/>
      <c r="U24" s="97"/>
      <c r="V24" s="95"/>
      <c r="W24" s="95"/>
      <c r="X24" s="95"/>
      <c r="Y24" s="95"/>
      <c r="Z24" s="95"/>
      <c r="AA24" s="95"/>
      <c r="AB24" s="95"/>
      <c r="AC24" s="95"/>
      <c r="AD24" s="95"/>
      <c r="AE24" s="84"/>
    </row>
    <row r="25" spans="1:31" x14ac:dyDescent="0.25">
      <c r="A25" s="82">
        <v>41913</v>
      </c>
      <c r="B25">
        <f t="shared" si="4"/>
        <v>11</v>
      </c>
      <c r="C25">
        <f t="shared" si="4"/>
        <v>6</v>
      </c>
      <c r="D25">
        <f t="shared" si="4"/>
        <v>6</v>
      </c>
      <c r="E25">
        <f t="shared" si="4"/>
        <v>7</v>
      </c>
      <c r="F25">
        <f t="shared" si="4"/>
        <v>7</v>
      </c>
      <c r="G25">
        <f t="shared" si="4"/>
        <v>7</v>
      </c>
      <c r="I25" s="97"/>
      <c r="J25" s="95"/>
      <c r="K25" s="95"/>
      <c r="L25" s="95"/>
      <c r="M25" s="95"/>
      <c r="N25" s="95"/>
      <c r="O25" s="95"/>
      <c r="P25" s="95"/>
      <c r="Q25" s="95"/>
      <c r="R25" s="95"/>
      <c r="S25" s="84"/>
      <c r="U25" s="97"/>
      <c r="V25" s="95"/>
      <c r="W25" s="95"/>
      <c r="X25" s="95"/>
      <c r="Y25" s="95"/>
      <c r="Z25" s="95"/>
      <c r="AA25" s="95"/>
      <c r="AB25" s="95"/>
      <c r="AC25" s="95"/>
      <c r="AD25" s="95"/>
      <c r="AE25" s="84"/>
    </row>
    <row r="26" spans="1:31" x14ac:dyDescent="0.25">
      <c r="A26" s="82">
        <v>41944</v>
      </c>
      <c r="B26">
        <f t="shared" si="4"/>
        <v>10</v>
      </c>
      <c r="C26">
        <f t="shared" si="4"/>
        <v>7</v>
      </c>
      <c r="D26">
        <f t="shared" si="4"/>
        <v>13</v>
      </c>
      <c r="E26">
        <f t="shared" si="4"/>
        <v>8</v>
      </c>
      <c r="F26">
        <f t="shared" si="4"/>
        <v>8</v>
      </c>
      <c r="G26">
        <f t="shared" si="4"/>
        <v>4</v>
      </c>
      <c r="I26" s="97"/>
      <c r="J26" s="95"/>
      <c r="K26" s="95"/>
      <c r="L26" s="95"/>
      <c r="M26" s="95"/>
      <c r="N26" s="95"/>
      <c r="O26" s="95"/>
      <c r="P26" s="95"/>
      <c r="Q26" s="95"/>
      <c r="R26" s="95"/>
      <c r="S26" s="84"/>
      <c r="U26" s="97"/>
      <c r="V26" s="95"/>
      <c r="W26" s="95"/>
      <c r="X26" s="95"/>
      <c r="Y26" s="95"/>
      <c r="Z26" s="95"/>
      <c r="AA26" s="95"/>
      <c r="AB26" s="95"/>
      <c r="AC26" s="95"/>
      <c r="AD26" s="95"/>
      <c r="AE26" s="84"/>
    </row>
    <row r="27" spans="1:31" x14ac:dyDescent="0.25">
      <c r="A27" s="82">
        <v>41974</v>
      </c>
      <c r="B27">
        <f t="shared" si="4"/>
        <v>6</v>
      </c>
      <c r="C27">
        <f t="shared" si="4"/>
        <v>8</v>
      </c>
      <c r="D27">
        <f t="shared" si="4"/>
        <v>3.5</v>
      </c>
      <c r="E27">
        <f t="shared" si="4"/>
        <v>10</v>
      </c>
      <c r="F27">
        <f t="shared" si="4"/>
        <v>10.5</v>
      </c>
      <c r="G27">
        <f t="shared" si="4"/>
        <v>1</v>
      </c>
      <c r="I27" s="97"/>
      <c r="J27" s="95"/>
      <c r="K27" s="95"/>
      <c r="L27" s="95"/>
      <c r="M27" s="95"/>
      <c r="N27" s="95"/>
      <c r="O27" s="95"/>
      <c r="P27" s="95"/>
      <c r="Q27" s="95"/>
      <c r="R27" s="95"/>
      <c r="S27" s="84"/>
      <c r="U27" s="97"/>
      <c r="V27" s="95"/>
      <c r="W27" s="95"/>
      <c r="X27" s="95"/>
      <c r="Y27" s="95"/>
      <c r="Z27" s="95"/>
      <c r="AA27" s="95"/>
      <c r="AB27" s="95"/>
      <c r="AC27" s="95"/>
      <c r="AD27" s="95"/>
      <c r="AE27" s="84"/>
    </row>
    <row r="28" spans="1:31" x14ac:dyDescent="0.25">
      <c r="A28" s="82">
        <v>42005</v>
      </c>
      <c r="B28">
        <f t="shared" si="4"/>
        <v>1</v>
      </c>
      <c r="C28">
        <f t="shared" si="4"/>
        <v>2</v>
      </c>
      <c r="D28">
        <f t="shared" si="4"/>
        <v>1</v>
      </c>
      <c r="E28">
        <f t="shared" si="4"/>
        <v>13</v>
      </c>
      <c r="F28">
        <f t="shared" si="4"/>
        <v>13</v>
      </c>
      <c r="G28">
        <f t="shared" si="4"/>
        <v>2</v>
      </c>
      <c r="I28" s="97"/>
      <c r="J28" s="95"/>
      <c r="K28" s="95"/>
      <c r="L28" s="95"/>
      <c r="M28" s="95"/>
      <c r="N28" s="95" t="s">
        <v>173</v>
      </c>
      <c r="O28" s="95"/>
      <c r="P28" s="95"/>
      <c r="Q28" s="95"/>
      <c r="R28" s="95"/>
      <c r="S28" s="84"/>
      <c r="U28" s="97"/>
      <c r="V28" s="95"/>
      <c r="W28" s="95"/>
      <c r="X28" s="95"/>
      <c r="Y28" s="95"/>
      <c r="Z28" s="95" t="s">
        <v>173</v>
      </c>
      <c r="AA28" s="95"/>
      <c r="AB28" s="95"/>
      <c r="AC28" s="95"/>
      <c r="AD28" s="95"/>
      <c r="AE28" s="84"/>
    </row>
    <row r="29" spans="1:31" x14ac:dyDescent="0.25">
      <c r="A29" s="82">
        <v>42036</v>
      </c>
      <c r="B29">
        <f t="shared" si="4"/>
        <v>12</v>
      </c>
      <c r="C29">
        <f t="shared" si="4"/>
        <v>1</v>
      </c>
      <c r="D29">
        <f t="shared" si="4"/>
        <v>3.5</v>
      </c>
      <c r="E29">
        <f t="shared" si="4"/>
        <v>12</v>
      </c>
      <c r="F29">
        <f t="shared" si="4"/>
        <v>10.5</v>
      </c>
      <c r="G29">
        <f t="shared" si="4"/>
        <v>6</v>
      </c>
      <c r="I29" s="102"/>
      <c r="J29" s="88"/>
      <c r="K29" s="88"/>
      <c r="L29" s="88"/>
      <c r="M29" s="88"/>
      <c r="N29" s="88" t="s">
        <v>174</v>
      </c>
      <c r="O29" s="88"/>
      <c r="P29" s="88"/>
      <c r="Q29" s="88"/>
      <c r="R29" s="88"/>
      <c r="S29" s="90"/>
      <c r="U29" s="102"/>
      <c r="V29" s="88"/>
      <c r="W29" s="88"/>
      <c r="X29" s="88"/>
      <c r="Y29" s="88"/>
      <c r="Z29" s="88" t="s">
        <v>174</v>
      </c>
      <c r="AA29" s="88"/>
      <c r="AB29" s="88"/>
      <c r="AC29" s="88"/>
      <c r="AD29" s="88"/>
      <c r="AE29" s="90"/>
    </row>
    <row r="30" spans="1:31" x14ac:dyDescent="0.25">
      <c r="A30" s="82">
        <v>42064</v>
      </c>
      <c r="B30">
        <f t="shared" si="4"/>
        <v>2</v>
      </c>
      <c r="C30">
        <f t="shared" si="4"/>
        <v>4</v>
      </c>
      <c r="D30">
        <f t="shared" si="4"/>
        <v>5</v>
      </c>
      <c r="E30">
        <f t="shared" si="4"/>
        <v>11</v>
      </c>
      <c r="F30">
        <f t="shared" si="4"/>
        <v>12</v>
      </c>
      <c r="G30">
        <f t="shared" si="4"/>
        <v>11</v>
      </c>
    </row>
    <row r="31" spans="1:31" x14ac:dyDescent="0.25">
      <c r="A31" s="82">
        <v>42095</v>
      </c>
      <c r="B31">
        <f t="shared" si="4"/>
        <v>4</v>
      </c>
      <c r="C31">
        <f t="shared" si="4"/>
        <v>13</v>
      </c>
      <c r="D31">
        <f t="shared" si="4"/>
        <v>9</v>
      </c>
      <c r="E31">
        <f t="shared" si="4"/>
        <v>9</v>
      </c>
      <c r="F31">
        <f t="shared" si="4"/>
        <v>9</v>
      </c>
      <c r="G31">
        <f t="shared" si="4"/>
        <v>12</v>
      </c>
      <c r="I31" s="91" t="s">
        <v>131</v>
      </c>
      <c r="J31" s="92"/>
      <c r="K31" s="92"/>
      <c r="L31" s="92"/>
      <c r="M31" s="92"/>
      <c r="N31" s="92"/>
      <c r="O31" s="92"/>
      <c r="P31" s="92"/>
      <c r="Q31" s="92"/>
      <c r="R31" s="92"/>
      <c r="S31" s="93"/>
      <c r="U31" s="91" t="s">
        <v>184</v>
      </c>
      <c r="V31" s="92"/>
      <c r="W31" s="92"/>
      <c r="X31" s="92"/>
      <c r="Y31" s="92"/>
      <c r="Z31" s="92"/>
      <c r="AA31" s="92"/>
      <c r="AB31" s="92"/>
      <c r="AC31" s="92"/>
      <c r="AD31" s="92"/>
      <c r="AE31" s="93"/>
    </row>
    <row r="32" spans="1:31" ht="30" x14ac:dyDescent="0.25">
      <c r="A32" s="82">
        <v>42125</v>
      </c>
      <c r="B32">
        <f t="shared" si="4"/>
        <v>8</v>
      </c>
      <c r="C32">
        <f t="shared" si="4"/>
        <v>12</v>
      </c>
      <c r="D32">
        <f t="shared" si="4"/>
        <v>11.5</v>
      </c>
      <c r="E32">
        <f t="shared" si="4"/>
        <v>5</v>
      </c>
      <c r="F32">
        <f t="shared" si="4"/>
        <v>5</v>
      </c>
      <c r="G32">
        <f t="shared" si="4"/>
        <v>13</v>
      </c>
      <c r="I32" s="94" t="s">
        <v>129</v>
      </c>
      <c r="J32" s="89" t="s">
        <v>136</v>
      </c>
      <c r="K32" s="89" t="s">
        <v>150</v>
      </c>
      <c r="L32" s="89" t="s">
        <v>151</v>
      </c>
      <c r="M32" s="95"/>
      <c r="N32" s="95" t="s">
        <v>152</v>
      </c>
      <c r="O32" s="95" t="s">
        <v>153</v>
      </c>
      <c r="P32" s="95" t="s">
        <v>154</v>
      </c>
      <c r="Q32" s="95"/>
      <c r="R32" s="95" t="s">
        <v>155</v>
      </c>
      <c r="S32" s="84" t="s">
        <v>156</v>
      </c>
      <c r="U32" s="94" t="s">
        <v>129</v>
      </c>
      <c r="V32" s="89" t="s">
        <v>136</v>
      </c>
      <c r="W32" s="89" t="s">
        <v>150</v>
      </c>
      <c r="X32" s="89" t="s">
        <v>151</v>
      </c>
      <c r="Y32" s="95"/>
      <c r="Z32" s="95" t="s">
        <v>152</v>
      </c>
      <c r="AA32" s="95" t="s">
        <v>153</v>
      </c>
      <c r="AB32" s="95" t="s">
        <v>154</v>
      </c>
      <c r="AC32" s="95"/>
      <c r="AD32" s="95" t="s">
        <v>155</v>
      </c>
      <c r="AE32" s="84" t="s">
        <v>156</v>
      </c>
    </row>
    <row r="33" spans="1:31" x14ac:dyDescent="0.25">
      <c r="A33" s="82">
        <v>42156</v>
      </c>
      <c r="B33">
        <f t="shared" si="4"/>
        <v>9</v>
      </c>
      <c r="C33">
        <f t="shared" si="4"/>
        <v>3</v>
      </c>
      <c r="D33">
        <f t="shared" si="4"/>
        <v>7.5</v>
      </c>
      <c r="E33">
        <f t="shared" si="4"/>
        <v>3</v>
      </c>
      <c r="F33">
        <f t="shared" si="4"/>
        <v>4</v>
      </c>
      <c r="G33">
        <f t="shared" si="4"/>
        <v>8</v>
      </c>
      <c r="I33" s="96">
        <v>41821</v>
      </c>
      <c r="J33" s="95">
        <v>6</v>
      </c>
      <c r="K33" s="95">
        <f>(_xlfn.RANK.AVG(J33,$J$33:$J$45,1)+1/6)/($O$33+1/3)</f>
        <v>0.16249999999999998</v>
      </c>
      <c r="L33" s="95">
        <f>_xlfn.NORM.S.INV(K33)</f>
        <v>-0.98423496044632541</v>
      </c>
      <c r="M33" s="95"/>
      <c r="N33" s="95" t="s">
        <v>157</v>
      </c>
      <c r="O33" s="95">
        <f>COUNT(J33:J45)</f>
        <v>13</v>
      </c>
      <c r="P33" s="95" t="s">
        <v>158</v>
      </c>
      <c r="Q33" s="95"/>
      <c r="R33" s="95">
        <f>O39*(S33-O36)+O35</f>
        <v>4.7798385641585481</v>
      </c>
      <c r="S33" s="84">
        <f>MIN(L33:L42)</f>
        <v>-1.3563117453352478</v>
      </c>
      <c r="U33" s="96">
        <v>41821</v>
      </c>
      <c r="V33" s="95">
        <v>89.4</v>
      </c>
      <c r="W33" s="95">
        <f>(_xlfn.RANK.AVG(V33,$V$33:$V$45,1)+1/6)/($AA$33+1/3)</f>
        <v>0.76249999999999996</v>
      </c>
      <c r="X33" s="95">
        <f>_xlfn.NORM.S.INV(W33)</f>
        <v>0.71436744028018784</v>
      </c>
      <c r="Y33" s="95"/>
      <c r="Z33" s="95" t="s">
        <v>157</v>
      </c>
      <c r="AA33" s="95">
        <f>COUNT(V33:V45)</f>
        <v>13</v>
      </c>
      <c r="AB33" s="95" t="s">
        <v>158</v>
      </c>
      <c r="AC33" s="95"/>
      <c r="AD33" s="95">
        <f>AA39*(AE33-AA36)+AA35</f>
        <v>77.364093515161159</v>
      </c>
      <c r="AE33" s="84">
        <f>MIN(X33:X42)</f>
        <v>-1.3563117453352478</v>
      </c>
    </row>
    <row r="34" spans="1:31" x14ac:dyDescent="0.25">
      <c r="A34" s="82">
        <v>42186</v>
      </c>
      <c r="B34">
        <f t="shared" si="4"/>
        <v>5</v>
      </c>
      <c r="C34">
        <f t="shared" si="4"/>
        <v>10</v>
      </c>
      <c r="D34">
        <f t="shared" si="4"/>
        <v>7.5</v>
      </c>
      <c r="E34">
        <f t="shared" si="4"/>
        <v>1</v>
      </c>
      <c r="F34">
        <f t="shared" si="4"/>
        <v>1.5</v>
      </c>
      <c r="G34">
        <f t="shared" si="4"/>
        <v>9</v>
      </c>
      <c r="I34" s="96">
        <v>41852</v>
      </c>
      <c r="J34" s="95">
        <v>12</v>
      </c>
      <c r="K34" s="95">
        <f t="shared" ref="K34:K45" si="5">(_xlfn.RANK.AVG(J34,$J$33:$J$45,1)+1/6)/($O$33+1/3)</f>
        <v>0.76249999999999996</v>
      </c>
      <c r="L34" s="95">
        <f t="shared" ref="L34:L45" si="6">_xlfn.NORM.S.INV(K34)</f>
        <v>0.71436744028018784</v>
      </c>
      <c r="M34" s="95"/>
      <c r="N34" s="95" t="s">
        <v>159</v>
      </c>
      <c r="O34" s="95">
        <f>INT(O33/6)</f>
        <v>2</v>
      </c>
      <c r="P34" s="95" t="s">
        <v>160</v>
      </c>
      <c r="Q34" s="95"/>
      <c r="R34" s="95">
        <f>O39*(S34-O36)+O35</f>
        <v>16.577920667993048</v>
      </c>
      <c r="S34" s="84">
        <f>MAX(L33:L42)</f>
        <v>2.2414027276049429</v>
      </c>
      <c r="U34" s="96">
        <v>41852</v>
      </c>
      <c r="V34" s="95">
        <v>81.2</v>
      </c>
      <c r="W34" s="95">
        <f t="shared" ref="W34:W45" si="7">(_xlfn.RANK.AVG(V34,$V$33:$V$45,1)+1/6)/($AA$33+1/3)</f>
        <v>0.23749999999999999</v>
      </c>
      <c r="X34" s="95">
        <f t="shared" ref="X34:X45" si="8">_xlfn.NORM.S.INV(W34)</f>
        <v>-0.71436744028018739</v>
      </c>
      <c r="Y34" s="95"/>
      <c r="Z34" s="95" t="s">
        <v>159</v>
      </c>
      <c r="AA34" s="95">
        <f>INT(AA33/6)</f>
        <v>2</v>
      </c>
      <c r="AB34" s="95" t="s">
        <v>160</v>
      </c>
      <c r="AC34" s="95"/>
      <c r="AD34" s="95">
        <f>AA39*(AE34-AA36)+AA35</f>
        <v>92.935906484838853</v>
      </c>
      <c r="AE34" s="84">
        <f>MAX(X33:X42)</f>
        <v>1.3563117453352469</v>
      </c>
    </row>
    <row r="35" spans="1:31" x14ac:dyDescent="0.25">
      <c r="I35" s="96">
        <v>41883</v>
      </c>
      <c r="J35" s="95">
        <v>13</v>
      </c>
      <c r="K35" s="95">
        <f t="shared" si="5"/>
        <v>0.87499999999999989</v>
      </c>
      <c r="L35" s="95">
        <f t="shared" si="6"/>
        <v>1.1503493803760076</v>
      </c>
      <c r="M35" s="95"/>
      <c r="N35" s="95" t="s">
        <v>161</v>
      </c>
      <c r="O35" s="95">
        <f>SMALL(J33:J42,O34)</f>
        <v>6</v>
      </c>
      <c r="P35" s="95" t="s">
        <v>162</v>
      </c>
      <c r="Q35" s="95"/>
      <c r="R35" s="95"/>
      <c r="S35" s="84"/>
      <c r="U35" s="96">
        <v>41883</v>
      </c>
      <c r="V35" s="95">
        <v>83.3</v>
      </c>
      <c r="W35" s="95">
        <f t="shared" si="7"/>
        <v>0.38750000000000001</v>
      </c>
      <c r="X35" s="95">
        <f t="shared" si="8"/>
        <v>-0.28584087488116566</v>
      </c>
      <c r="Y35" s="95"/>
      <c r="Z35" s="95" t="s">
        <v>161</v>
      </c>
      <c r="AA35" s="95">
        <f>SMALL(V33:V42,AA34)</f>
        <v>79.5</v>
      </c>
      <c r="AB35" s="95" t="s">
        <v>162</v>
      </c>
      <c r="AC35" s="95"/>
      <c r="AD35" s="95"/>
      <c r="AE35" s="84"/>
    </row>
    <row r="36" spans="1:31" x14ac:dyDescent="0.25">
      <c r="A36" s="69" t="s">
        <v>148</v>
      </c>
      <c r="I36" s="96">
        <v>41913</v>
      </c>
      <c r="J36" s="95">
        <v>9</v>
      </c>
      <c r="K36" s="95">
        <f t="shared" si="5"/>
        <v>0.46250000000000002</v>
      </c>
      <c r="L36" s="95">
        <f t="shared" si="6"/>
        <v>-9.4137414323536367E-2</v>
      </c>
      <c r="M36" s="95"/>
      <c r="N36" s="95" t="s">
        <v>163</v>
      </c>
      <c r="O36" s="95">
        <f>SMALL(L33:L42,O34)</f>
        <v>-0.98423496044632541</v>
      </c>
      <c r="P36" s="95" t="s">
        <v>164</v>
      </c>
      <c r="Q36" s="95"/>
      <c r="R36" s="95"/>
      <c r="S36" s="84"/>
      <c r="U36" s="96">
        <v>41913</v>
      </c>
      <c r="V36" s="95">
        <v>85.3</v>
      </c>
      <c r="W36" s="95">
        <f t="shared" si="7"/>
        <v>0.53749999999999998</v>
      </c>
      <c r="X36" s="95">
        <f t="shared" si="8"/>
        <v>9.4137414323536367E-2</v>
      </c>
      <c r="Y36" s="95"/>
      <c r="Z36" s="95" t="s">
        <v>163</v>
      </c>
      <c r="AA36" s="95">
        <f>SMALL(X33:X42,AA34)</f>
        <v>-0.98423496044632541</v>
      </c>
      <c r="AB36" s="95" t="s">
        <v>164</v>
      </c>
      <c r="AC36" s="95"/>
      <c r="AD36" s="95"/>
      <c r="AE36" s="84"/>
    </row>
    <row r="37" spans="1:31" x14ac:dyDescent="0.25">
      <c r="A37" s="83"/>
      <c r="B37" s="119" t="s">
        <v>147</v>
      </c>
      <c r="C37" s="120"/>
      <c r="D37" s="120"/>
      <c r="E37" s="120"/>
      <c r="F37" s="120"/>
      <c r="G37" s="120"/>
      <c r="I37" s="96">
        <v>41944</v>
      </c>
      <c r="J37" s="95">
        <v>14</v>
      </c>
      <c r="K37" s="95">
        <f t="shared" si="5"/>
        <v>0.98749999999999993</v>
      </c>
      <c r="L37" s="95">
        <f t="shared" si="6"/>
        <v>2.2414027276049429</v>
      </c>
      <c r="M37" s="95"/>
      <c r="N37" s="95" t="s">
        <v>165</v>
      </c>
      <c r="O37" s="95">
        <f>LARGE(J33:J42,O34)</f>
        <v>13</v>
      </c>
      <c r="P37" s="95" t="s">
        <v>166</v>
      </c>
      <c r="Q37" s="95"/>
      <c r="R37" s="95"/>
      <c r="S37" s="84"/>
      <c r="U37" s="96">
        <v>41944</v>
      </c>
      <c r="V37" s="95">
        <v>81.400000000000006</v>
      </c>
      <c r="W37" s="95">
        <f t="shared" si="7"/>
        <v>0.3125</v>
      </c>
      <c r="X37" s="95">
        <f t="shared" si="8"/>
        <v>-0.48877641111466941</v>
      </c>
      <c r="Y37" s="95"/>
      <c r="Z37" s="95" t="s">
        <v>165</v>
      </c>
      <c r="AA37" s="95">
        <f>LARGE(V33:V42,AA34)</f>
        <v>90.8</v>
      </c>
      <c r="AB37" s="95" t="s">
        <v>166</v>
      </c>
      <c r="AC37" s="95"/>
      <c r="AD37" s="95"/>
      <c r="AE37" s="84"/>
    </row>
    <row r="38" spans="1:31" x14ac:dyDescent="0.25">
      <c r="A38" s="85" t="s">
        <v>146</v>
      </c>
      <c r="B38" s="86"/>
      <c r="C38" s="87" t="s">
        <v>139</v>
      </c>
      <c r="D38" s="87" t="s">
        <v>140</v>
      </c>
      <c r="E38" s="87" t="s">
        <v>141</v>
      </c>
      <c r="F38" s="87" t="s">
        <v>142</v>
      </c>
      <c r="G38" s="87" t="s">
        <v>143</v>
      </c>
      <c r="I38" s="96">
        <v>41974</v>
      </c>
      <c r="J38" s="95">
        <v>7</v>
      </c>
      <c r="K38" s="95">
        <f t="shared" si="5"/>
        <v>0.27499999999999997</v>
      </c>
      <c r="L38" s="95">
        <f t="shared" si="6"/>
        <v>-0.59776012604247875</v>
      </c>
      <c r="M38" s="95"/>
      <c r="N38" s="95" t="s">
        <v>167</v>
      </c>
      <c r="O38" s="95">
        <f>LARGE(L33:L42,O34)</f>
        <v>1.1503493803760076</v>
      </c>
      <c r="P38" s="95" t="s">
        <v>168</v>
      </c>
      <c r="Q38" s="95"/>
      <c r="R38" s="95"/>
      <c r="S38" s="84"/>
      <c r="U38" s="96">
        <v>41974</v>
      </c>
      <c r="V38" s="95">
        <v>77.8</v>
      </c>
      <c r="W38" s="95">
        <f t="shared" si="7"/>
        <v>8.7500000000000008E-2</v>
      </c>
      <c r="X38" s="95">
        <f t="shared" si="8"/>
        <v>-1.3563117453352478</v>
      </c>
      <c r="Y38" s="95"/>
      <c r="Z38" s="95" t="s">
        <v>167</v>
      </c>
      <c r="AA38" s="95">
        <f>LARGE(X33:X42,AA34)</f>
        <v>0.98423496044632286</v>
      </c>
      <c r="AB38" s="95" t="s">
        <v>168</v>
      </c>
      <c r="AC38" s="95"/>
      <c r="AD38" s="95"/>
      <c r="AE38" s="84"/>
    </row>
    <row r="39" spans="1:31" x14ac:dyDescent="0.25">
      <c r="A39" s="84" t="s">
        <v>144</v>
      </c>
      <c r="B39" t="s">
        <v>149</v>
      </c>
      <c r="C39">
        <f>CORREL($B$5:$B$17,C$5:C$17)</f>
        <v>0.1704023865868208</v>
      </c>
      <c r="D39">
        <f>CORREL($B$5:$B$17,D$5:D$17)</f>
        <v>0.42598497500922128</v>
      </c>
      <c r="E39">
        <f>CORREL($B$5:$B$17,E$5:E$17)</f>
        <v>-0.46592881937745617</v>
      </c>
      <c r="F39">
        <f>CORREL($B$5:$B$17,F$5:F$17)</f>
        <v>-0.36667816589474406</v>
      </c>
      <c r="G39">
        <f>CORREL($B$5:$B$17,G$5:G$17)</f>
        <v>0.27922249252087905</v>
      </c>
      <c r="I39" s="96">
        <v>42005</v>
      </c>
      <c r="J39" s="95">
        <v>1</v>
      </c>
      <c r="K39" s="95">
        <f t="shared" si="5"/>
        <v>8.7500000000000008E-2</v>
      </c>
      <c r="L39" s="95">
        <f t="shared" si="6"/>
        <v>-1.3563117453352478</v>
      </c>
      <c r="M39" s="95"/>
      <c r="N39" s="95" t="s">
        <v>169</v>
      </c>
      <c r="O39" s="95">
        <f>(O37-O35)/(O38-O36)</f>
        <v>3.2793269706566388</v>
      </c>
      <c r="P39" s="95" t="s">
        <v>170</v>
      </c>
      <c r="Q39" s="95"/>
      <c r="R39" s="95"/>
      <c r="S39" s="84"/>
      <c r="U39" s="96">
        <v>42005</v>
      </c>
      <c r="V39" s="95">
        <v>79.5</v>
      </c>
      <c r="W39" s="95">
        <f t="shared" si="7"/>
        <v>0.16249999999999998</v>
      </c>
      <c r="X39" s="95">
        <f t="shared" si="8"/>
        <v>-0.98423496044632541</v>
      </c>
      <c r="Y39" s="95"/>
      <c r="Z39" s="95" t="s">
        <v>169</v>
      </c>
      <c r="AA39" s="95">
        <f>(AA37-AA35)/(AA38-AA36)</f>
        <v>5.7404991968969235</v>
      </c>
      <c r="AB39" s="95" t="s">
        <v>170</v>
      </c>
      <c r="AC39" s="95"/>
      <c r="AD39" s="95"/>
      <c r="AE39" s="84"/>
    </row>
    <row r="40" spans="1:31" x14ac:dyDescent="0.25">
      <c r="A40" s="84" t="s">
        <v>145</v>
      </c>
      <c r="B40" t="s">
        <v>149</v>
      </c>
      <c r="C40">
        <f>CORREL($B$22:$B$34,C$22:C$34)</f>
        <v>1.6483516483516484E-2</v>
      </c>
      <c r="D40">
        <f>CORREL($B$22:$B$34,D$22:D$34)</f>
        <v>1.3793221535814715E-2</v>
      </c>
      <c r="E40">
        <f>CORREL($B$22:$B$34,E$22:E$34)</f>
        <v>-0.29120879120879117</v>
      </c>
      <c r="F40">
        <f>CORREL($B$22:$B$34,F$22:F$34)</f>
        <v>-0.35261841790970155</v>
      </c>
      <c r="G40">
        <f>CORREL($B$22:$B$34,G$22:G$34)</f>
        <v>0.13736263736263737</v>
      </c>
      <c r="I40" s="96">
        <v>42036</v>
      </c>
      <c r="J40" s="95">
        <v>7</v>
      </c>
      <c r="K40" s="95">
        <f t="shared" si="5"/>
        <v>0.27499999999999997</v>
      </c>
      <c r="L40" s="95">
        <f t="shared" si="6"/>
        <v>-0.59776012604247875</v>
      </c>
      <c r="M40" s="95"/>
      <c r="N40" s="95" t="s">
        <v>171</v>
      </c>
      <c r="O40" s="95">
        <f>O39*-1*O36+O35</f>
        <v>9.2276282512548047</v>
      </c>
      <c r="P40" s="95" t="s">
        <v>172</v>
      </c>
      <c r="Q40" s="95"/>
      <c r="R40" s="95"/>
      <c r="S40" s="84"/>
      <c r="U40" s="96">
        <v>42036</v>
      </c>
      <c r="V40" s="95">
        <v>84.8</v>
      </c>
      <c r="W40" s="95">
        <f t="shared" si="7"/>
        <v>0.46250000000000002</v>
      </c>
      <c r="X40" s="95">
        <f t="shared" si="8"/>
        <v>-9.4137414323536367E-2</v>
      </c>
      <c r="Y40" s="95"/>
      <c r="Z40" s="95" t="s">
        <v>171</v>
      </c>
      <c r="AA40" s="95">
        <f>AA39*-1*AA36+AA35</f>
        <v>85.15</v>
      </c>
      <c r="AB40" s="95" t="s">
        <v>172</v>
      </c>
      <c r="AC40" s="95"/>
      <c r="AD40" s="95"/>
      <c r="AE40" s="84"/>
    </row>
    <row r="41" spans="1:31" x14ac:dyDescent="0.25">
      <c r="I41" s="96">
        <v>42064</v>
      </c>
      <c r="J41" s="95">
        <v>8</v>
      </c>
      <c r="K41" s="95">
        <f t="shared" si="5"/>
        <v>0.38750000000000001</v>
      </c>
      <c r="L41" s="95">
        <f t="shared" si="6"/>
        <v>-0.28584087488116566</v>
      </c>
      <c r="M41" s="95"/>
      <c r="N41" s="95"/>
      <c r="O41" s="95"/>
      <c r="P41" s="95"/>
      <c r="Q41" s="95"/>
      <c r="R41" s="95"/>
      <c r="S41" s="84"/>
      <c r="U41" s="96">
        <v>42064</v>
      </c>
      <c r="V41" s="95">
        <v>90.8</v>
      </c>
      <c r="W41" s="95">
        <f t="shared" si="7"/>
        <v>0.83749999999999991</v>
      </c>
      <c r="X41" s="95">
        <f t="shared" si="8"/>
        <v>0.98423496044632286</v>
      </c>
      <c r="Y41" s="95"/>
      <c r="Z41" s="95"/>
      <c r="AA41" s="95"/>
      <c r="AB41" s="95"/>
      <c r="AC41" s="95"/>
      <c r="AD41" s="95"/>
      <c r="AE41" s="84"/>
    </row>
    <row r="42" spans="1:31" x14ac:dyDescent="0.25">
      <c r="A42" s="69" t="s">
        <v>178</v>
      </c>
      <c r="I42" s="96">
        <v>42095</v>
      </c>
      <c r="J42" s="95">
        <v>11</v>
      </c>
      <c r="K42" s="95">
        <f t="shared" si="5"/>
        <v>0.68749999999999989</v>
      </c>
      <c r="L42" s="95">
        <f t="shared" si="6"/>
        <v>0.48877641111466918</v>
      </c>
      <c r="M42" s="95"/>
      <c r="N42" s="95"/>
      <c r="O42" s="95"/>
      <c r="P42" s="95"/>
      <c r="Q42" s="95"/>
      <c r="R42" s="95"/>
      <c r="S42" s="84"/>
      <c r="U42" s="96">
        <v>42095</v>
      </c>
      <c r="V42" s="95">
        <v>91.3</v>
      </c>
      <c r="W42" s="95">
        <f t="shared" si="7"/>
        <v>0.91249999999999987</v>
      </c>
      <c r="X42" s="95">
        <f t="shared" si="8"/>
        <v>1.3563117453352469</v>
      </c>
      <c r="Y42" s="95"/>
      <c r="Z42" s="95"/>
      <c r="AA42" s="95"/>
      <c r="AB42" s="95"/>
      <c r="AC42" s="95"/>
      <c r="AD42" s="95"/>
      <c r="AE42" s="84"/>
    </row>
    <row r="43" spans="1:31" x14ac:dyDescent="0.25">
      <c r="A43" t="s">
        <v>187</v>
      </c>
      <c r="B43" s="104">
        <v>41944</v>
      </c>
      <c r="C43" s="104">
        <v>42005</v>
      </c>
      <c r="D43" s="104">
        <v>42125</v>
      </c>
      <c r="I43" s="96">
        <v>42125</v>
      </c>
      <c r="J43" s="95">
        <v>13</v>
      </c>
      <c r="K43" s="95">
        <f t="shared" si="5"/>
        <v>0.87499999999999989</v>
      </c>
      <c r="L43" s="95">
        <f t="shared" si="6"/>
        <v>1.1503493803760076</v>
      </c>
      <c r="M43" s="95"/>
      <c r="N43" s="95"/>
      <c r="O43" s="95"/>
      <c r="P43" s="95"/>
      <c r="Q43" s="95"/>
      <c r="R43" s="95"/>
      <c r="S43" s="84"/>
      <c r="U43" s="96">
        <v>42125</v>
      </c>
      <c r="V43" s="95">
        <v>92.7</v>
      </c>
      <c r="W43" s="95">
        <f t="shared" si="7"/>
        <v>0.98749999999999993</v>
      </c>
      <c r="X43" s="95">
        <f t="shared" si="8"/>
        <v>2.2414027276049429</v>
      </c>
      <c r="Y43" s="95"/>
      <c r="Z43" s="95"/>
      <c r="AA43" s="95"/>
      <c r="AB43" s="95"/>
      <c r="AC43" s="95"/>
      <c r="AD43" s="95"/>
      <c r="AE43" s="84"/>
    </row>
    <row r="44" spans="1:31" x14ac:dyDescent="0.25">
      <c r="A44" t="s">
        <v>204</v>
      </c>
      <c r="I44" s="96">
        <v>42156</v>
      </c>
      <c r="J44" s="95">
        <v>10</v>
      </c>
      <c r="K44" s="95">
        <f t="shared" si="5"/>
        <v>0.57499999999999996</v>
      </c>
      <c r="L44" s="95">
        <f t="shared" si="6"/>
        <v>0.18911842627279243</v>
      </c>
      <c r="M44" s="95"/>
      <c r="N44" s="95"/>
      <c r="O44" s="95"/>
      <c r="P44" s="95"/>
      <c r="Q44" s="95"/>
      <c r="R44" s="95"/>
      <c r="S44" s="84"/>
      <c r="U44" s="96">
        <v>42156</v>
      </c>
      <c r="V44" s="95">
        <v>88.5</v>
      </c>
      <c r="W44" s="95">
        <f t="shared" si="7"/>
        <v>0.61249999999999993</v>
      </c>
      <c r="X44" s="95">
        <f t="shared" si="8"/>
        <v>0.2858408748811655</v>
      </c>
      <c r="Y44" s="95"/>
      <c r="Z44" s="95"/>
      <c r="AA44" s="95"/>
      <c r="AB44" s="95"/>
      <c r="AC44" s="95"/>
      <c r="AD44" s="95"/>
      <c r="AE44" s="84"/>
    </row>
    <row r="45" spans="1:31" x14ac:dyDescent="0.25">
      <c r="A45" s="80" t="s">
        <v>135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I45" s="96">
        <v>42186</v>
      </c>
      <c r="J45" s="95">
        <v>10</v>
      </c>
      <c r="K45" s="95">
        <f t="shared" si="5"/>
        <v>0.57499999999999996</v>
      </c>
      <c r="L45" s="95">
        <f t="shared" si="6"/>
        <v>0.18911842627279243</v>
      </c>
      <c r="M45" s="95"/>
      <c r="N45" s="95"/>
      <c r="O45" s="95"/>
      <c r="P45" s="95"/>
      <c r="Q45" s="95"/>
      <c r="R45" s="95"/>
      <c r="S45" s="84"/>
      <c r="U45" s="96">
        <v>42186</v>
      </c>
      <c r="V45" s="95">
        <v>89.1</v>
      </c>
      <c r="W45" s="95">
        <f t="shared" si="7"/>
        <v>0.68749999999999989</v>
      </c>
      <c r="X45" s="95">
        <f t="shared" si="8"/>
        <v>0.48877641111466918</v>
      </c>
      <c r="Y45" s="95"/>
      <c r="Z45" s="95"/>
      <c r="AA45" s="95"/>
      <c r="AB45" s="95"/>
      <c r="AC45" s="95"/>
      <c r="AD45" s="95"/>
      <c r="AE45" s="84"/>
    </row>
    <row r="46" spans="1:31" ht="75" x14ac:dyDescent="0.25">
      <c r="A46" s="81" t="s">
        <v>129</v>
      </c>
      <c r="B46" s="28" t="s">
        <v>29</v>
      </c>
      <c r="C46" s="28" t="s">
        <v>130</v>
      </c>
      <c r="D46" s="28" t="s">
        <v>131</v>
      </c>
      <c r="E46" s="28" t="s">
        <v>132</v>
      </c>
      <c r="F46" s="28" t="s">
        <v>133</v>
      </c>
      <c r="G46" s="28" t="s">
        <v>134</v>
      </c>
      <c r="I46" s="97"/>
      <c r="J46" s="95"/>
      <c r="K46" s="95"/>
      <c r="L46" s="95"/>
      <c r="M46" s="95"/>
      <c r="N46" s="95"/>
      <c r="O46" s="95"/>
      <c r="P46" s="95"/>
      <c r="Q46" s="95"/>
      <c r="R46" s="95"/>
      <c r="S46" s="84"/>
      <c r="U46" s="97"/>
      <c r="V46" s="95"/>
      <c r="W46" s="95"/>
      <c r="X46" s="95"/>
      <c r="Y46" s="95"/>
      <c r="Z46" s="95"/>
      <c r="AA46" s="95"/>
      <c r="AB46" s="95"/>
      <c r="AC46" s="95"/>
      <c r="AD46" s="95"/>
      <c r="AE46" s="84"/>
    </row>
    <row r="47" spans="1:31" x14ac:dyDescent="0.25">
      <c r="A47" s="82">
        <v>41821</v>
      </c>
      <c r="B47" s="4">
        <v>0.74960129945010856</v>
      </c>
      <c r="C47">
        <v>95.4</v>
      </c>
      <c r="D47">
        <v>6</v>
      </c>
      <c r="E47">
        <v>14.6</v>
      </c>
      <c r="F47">
        <v>4</v>
      </c>
      <c r="G47">
        <v>89.4</v>
      </c>
      <c r="I47" s="98" t="s">
        <v>179</v>
      </c>
      <c r="J47" s="95"/>
      <c r="K47" s="99"/>
      <c r="L47" s="99"/>
      <c r="M47" s="95"/>
      <c r="N47" s="95"/>
      <c r="O47" s="95"/>
      <c r="P47" s="95"/>
      <c r="Q47" s="95"/>
      <c r="R47" s="95"/>
      <c r="S47" s="84"/>
      <c r="U47" s="98" t="s">
        <v>177</v>
      </c>
      <c r="V47" s="95"/>
      <c r="W47" s="99"/>
      <c r="X47" s="99"/>
      <c r="Y47" s="95"/>
      <c r="Z47" s="95"/>
      <c r="AA47" s="95"/>
      <c r="AB47" s="95"/>
      <c r="AC47" s="95"/>
      <c r="AD47" s="95"/>
      <c r="AE47" s="84"/>
    </row>
    <row r="48" spans="1:31" x14ac:dyDescent="0.25">
      <c r="A48" s="82">
        <v>41852</v>
      </c>
      <c r="B48" s="4">
        <v>0.5862101754755894</v>
      </c>
      <c r="C48">
        <v>78.599999999999994</v>
      </c>
      <c r="D48">
        <v>12</v>
      </c>
      <c r="E48">
        <v>15.3</v>
      </c>
      <c r="F48">
        <v>5</v>
      </c>
      <c r="G48">
        <v>81.2</v>
      </c>
      <c r="I48" s="100" t="s">
        <v>180</v>
      </c>
      <c r="J48" s="95"/>
      <c r="K48" s="99"/>
      <c r="L48" s="99"/>
      <c r="M48" s="95"/>
      <c r="N48" s="95"/>
      <c r="O48" s="95"/>
      <c r="P48" s="95"/>
      <c r="Q48" s="95"/>
      <c r="R48" s="95"/>
      <c r="S48" s="84"/>
      <c r="U48" s="100" t="s">
        <v>185</v>
      </c>
      <c r="V48" s="95"/>
      <c r="W48" s="99"/>
      <c r="X48" s="99"/>
      <c r="Y48" s="95"/>
      <c r="Z48" s="95"/>
      <c r="AA48" s="95"/>
      <c r="AB48" s="95"/>
      <c r="AC48" s="95"/>
      <c r="AD48" s="95"/>
      <c r="AE48" s="84"/>
    </row>
    <row r="49" spans="1:31" x14ac:dyDescent="0.25">
      <c r="A49" s="82">
        <v>41883</v>
      </c>
      <c r="B49" s="4">
        <v>0.67538556914731473</v>
      </c>
      <c r="C49">
        <v>120.4</v>
      </c>
      <c r="D49">
        <v>13</v>
      </c>
      <c r="E49">
        <v>17.5</v>
      </c>
      <c r="F49">
        <v>7.8</v>
      </c>
      <c r="G49">
        <v>83.3</v>
      </c>
      <c r="I49" s="97"/>
      <c r="J49" s="95"/>
      <c r="K49" s="101"/>
      <c r="L49" s="101"/>
      <c r="M49" s="95"/>
      <c r="N49" s="95"/>
      <c r="O49" s="95"/>
      <c r="P49" s="95"/>
      <c r="Q49" s="95"/>
      <c r="R49" s="95"/>
      <c r="S49" s="84"/>
      <c r="U49" s="97"/>
      <c r="V49" s="95"/>
      <c r="W49" s="101"/>
      <c r="X49" s="101"/>
      <c r="Y49" s="95"/>
      <c r="Z49" s="95"/>
      <c r="AA49" s="95"/>
      <c r="AB49" s="95"/>
      <c r="AC49" s="95"/>
      <c r="AD49" s="95"/>
      <c r="AE49" s="84"/>
    </row>
    <row r="50" spans="1:31" x14ac:dyDescent="0.25">
      <c r="A50" s="82">
        <v>41913</v>
      </c>
      <c r="B50" s="4">
        <v>0.70927265609640633</v>
      </c>
      <c r="C50">
        <v>83.2</v>
      </c>
      <c r="D50">
        <v>9</v>
      </c>
      <c r="E50">
        <v>18.5</v>
      </c>
      <c r="F50">
        <v>8.9</v>
      </c>
      <c r="G50">
        <v>85.3</v>
      </c>
      <c r="I50" s="97"/>
      <c r="J50" s="101"/>
      <c r="K50" s="101"/>
      <c r="L50" s="101"/>
      <c r="M50" s="95"/>
      <c r="N50" s="95"/>
      <c r="O50" s="95"/>
      <c r="P50" s="95"/>
      <c r="Q50" s="95"/>
      <c r="R50" s="95"/>
      <c r="S50" s="84"/>
      <c r="U50" s="97"/>
      <c r="V50" s="101"/>
      <c r="W50" s="101"/>
      <c r="X50" s="101"/>
      <c r="Y50" s="95"/>
      <c r="Z50" s="95"/>
      <c r="AA50" s="95"/>
      <c r="AB50" s="95"/>
      <c r="AC50" s="95"/>
      <c r="AD50" s="95"/>
      <c r="AE50" s="84"/>
    </row>
    <row r="51" spans="1:31" x14ac:dyDescent="0.25">
      <c r="A51" s="82">
        <v>41974</v>
      </c>
      <c r="B51" s="4">
        <v>0.66348212707957455</v>
      </c>
      <c r="C51">
        <v>88.2</v>
      </c>
      <c r="D51">
        <v>7</v>
      </c>
      <c r="E51">
        <v>22.6</v>
      </c>
      <c r="F51">
        <v>12.9</v>
      </c>
      <c r="G51">
        <v>77.8</v>
      </c>
      <c r="I51" s="97"/>
      <c r="J51" s="95"/>
      <c r="K51" s="95"/>
      <c r="L51" s="95"/>
      <c r="M51" s="95"/>
      <c r="N51" s="95"/>
      <c r="O51" s="95"/>
      <c r="P51" s="95"/>
      <c r="Q51" s="95"/>
      <c r="R51" s="95"/>
      <c r="S51" s="84"/>
      <c r="U51" s="97"/>
      <c r="V51" s="95"/>
      <c r="W51" s="95"/>
      <c r="X51" s="95"/>
      <c r="Y51" s="95"/>
      <c r="Z51" s="95"/>
      <c r="AA51" s="95"/>
      <c r="AB51" s="95"/>
      <c r="AC51" s="95"/>
      <c r="AD51" s="95"/>
      <c r="AE51" s="84"/>
    </row>
    <row r="52" spans="1:31" x14ac:dyDescent="0.25">
      <c r="A52" s="82">
        <v>42036</v>
      </c>
      <c r="B52" s="4">
        <v>0.71686574466658604</v>
      </c>
      <c r="C52">
        <v>44.6</v>
      </c>
      <c r="D52">
        <v>7</v>
      </c>
      <c r="E52">
        <v>25.3</v>
      </c>
      <c r="F52">
        <v>12.9</v>
      </c>
      <c r="G52">
        <v>84.8</v>
      </c>
      <c r="I52" s="97"/>
      <c r="J52" s="95"/>
      <c r="K52" s="95"/>
      <c r="L52" s="95"/>
      <c r="M52" s="95"/>
      <c r="N52" s="95"/>
      <c r="O52" s="95"/>
      <c r="P52" s="95"/>
      <c r="Q52" s="95"/>
      <c r="R52" s="95"/>
      <c r="S52" s="84"/>
      <c r="U52" s="97"/>
      <c r="V52" s="95"/>
      <c r="W52" s="95"/>
      <c r="X52" s="95"/>
      <c r="Y52" s="95"/>
      <c r="Z52" s="95"/>
      <c r="AA52" s="95"/>
      <c r="AB52" s="95"/>
      <c r="AC52" s="95"/>
      <c r="AD52" s="95"/>
      <c r="AE52" s="84"/>
    </row>
    <row r="53" spans="1:31" x14ac:dyDescent="0.25">
      <c r="A53" s="82">
        <v>42064</v>
      </c>
      <c r="B53" s="4">
        <v>0.58614506495071883</v>
      </c>
      <c r="C53">
        <v>75.400000000000006</v>
      </c>
      <c r="D53">
        <v>8</v>
      </c>
      <c r="E53">
        <v>24.5</v>
      </c>
      <c r="F53">
        <v>13</v>
      </c>
      <c r="G53">
        <v>90.8</v>
      </c>
      <c r="I53" s="97"/>
      <c r="J53" s="95"/>
      <c r="K53" s="95"/>
      <c r="L53" s="95"/>
      <c r="M53" s="95"/>
      <c r="N53" s="95"/>
      <c r="O53" s="95"/>
      <c r="P53" s="95"/>
      <c r="Q53" s="95"/>
      <c r="R53" s="95"/>
      <c r="S53" s="84"/>
      <c r="U53" s="97"/>
      <c r="V53" s="95"/>
      <c r="W53" s="95"/>
      <c r="X53" s="95"/>
      <c r="Y53" s="95"/>
      <c r="Z53" s="95"/>
      <c r="AA53" s="95"/>
      <c r="AB53" s="95"/>
      <c r="AC53" s="95"/>
      <c r="AD53" s="95"/>
      <c r="AE53" s="84"/>
    </row>
    <row r="54" spans="1:31" x14ac:dyDescent="0.25">
      <c r="A54" s="82">
        <v>42095</v>
      </c>
      <c r="B54" s="4">
        <v>0.62943844033911067</v>
      </c>
      <c r="C54">
        <v>174.6</v>
      </c>
      <c r="D54">
        <v>11</v>
      </c>
      <c r="E54">
        <v>20.7</v>
      </c>
      <c r="F54">
        <v>10.199999999999999</v>
      </c>
      <c r="G54">
        <v>91.3</v>
      </c>
      <c r="I54" s="97"/>
      <c r="J54" s="95"/>
      <c r="K54" s="95"/>
      <c r="L54" s="95"/>
      <c r="M54" s="95"/>
      <c r="N54" s="95"/>
      <c r="O54" s="95"/>
      <c r="P54" s="95"/>
      <c r="Q54" s="95"/>
      <c r="R54" s="95"/>
      <c r="S54" s="84"/>
      <c r="U54" s="97"/>
      <c r="V54" s="95"/>
      <c r="W54" s="95"/>
      <c r="X54" s="95"/>
      <c r="Y54" s="95"/>
      <c r="Z54" s="95"/>
      <c r="AA54" s="95"/>
      <c r="AB54" s="95"/>
      <c r="AC54" s="95"/>
      <c r="AD54" s="95"/>
      <c r="AE54" s="84"/>
    </row>
    <row r="55" spans="1:31" x14ac:dyDescent="0.25">
      <c r="A55" s="82">
        <v>42156</v>
      </c>
      <c r="B55" s="4">
        <v>0.69521691558898135</v>
      </c>
      <c r="C55">
        <v>63.4</v>
      </c>
      <c r="D55">
        <v>10</v>
      </c>
      <c r="E55">
        <v>15.2</v>
      </c>
      <c r="F55">
        <v>6.3</v>
      </c>
      <c r="G55">
        <v>88.5</v>
      </c>
      <c r="I55" s="97"/>
      <c r="J55" s="95"/>
      <c r="K55" s="95"/>
      <c r="L55" s="95"/>
      <c r="M55" s="95"/>
      <c r="N55" s="95"/>
      <c r="O55" s="95"/>
      <c r="P55" s="95"/>
      <c r="Q55" s="95"/>
      <c r="R55" s="95"/>
      <c r="S55" s="84"/>
      <c r="U55" s="97"/>
      <c r="V55" s="95"/>
      <c r="W55" s="95"/>
      <c r="X55" s="95"/>
      <c r="Y55" s="95"/>
      <c r="Z55" s="95"/>
      <c r="AA55" s="95"/>
      <c r="AB55" s="95"/>
      <c r="AC55" s="95"/>
      <c r="AD55" s="95"/>
      <c r="AE55" s="84"/>
    </row>
    <row r="56" spans="1:31" x14ac:dyDescent="0.25">
      <c r="A56" s="82">
        <v>42186</v>
      </c>
      <c r="B56" s="4">
        <v>0.6326165348589492</v>
      </c>
      <c r="C56">
        <v>108</v>
      </c>
      <c r="D56">
        <v>10</v>
      </c>
      <c r="E56">
        <v>14</v>
      </c>
      <c r="F56">
        <v>4</v>
      </c>
      <c r="G56">
        <v>89.1</v>
      </c>
      <c r="I56" s="97"/>
      <c r="J56" s="95"/>
      <c r="K56" s="95"/>
      <c r="L56" s="95"/>
      <c r="M56" s="95"/>
      <c r="N56" s="95"/>
      <c r="O56" s="95"/>
      <c r="P56" s="95"/>
      <c r="Q56" s="95"/>
      <c r="R56" s="95"/>
      <c r="S56" s="84"/>
      <c r="U56" s="97"/>
      <c r="V56" s="95"/>
      <c r="W56" s="95"/>
      <c r="X56" s="95"/>
      <c r="Y56" s="95"/>
      <c r="Z56" s="95"/>
      <c r="AA56" s="95"/>
      <c r="AB56" s="95"/>
      <c r="AC56" s="95"/>
      <c r="AD56" s="95"/>
      <c r="AE56" s="84"/>
    </row>
    <row r="57" spans="1:31" x14ac:dyDescent="0.25">
      <c r="I57" s="97"/>
      <c r="J57" s="95"/>
      <c r="K57" s="95"/>
      <c r="L57" s="95"/>
      <c r="M57" s="95"/>
      <c r="N57" s="95" t="s">
        <v>173</v>
      </c>
      <c r="O57" s="95"/>
      <c r="P57" s="95"/>
      <c r="Q57" s="95"/>
      <c r="R57" s="95"/>
      <c r="S57" s="84"/>
      <c r="U57" s="97"/>
      <c r="V57" s="95"/>
      <c r="W57" s="95"/>
      <c r="X57" s="95"/>
      <c r="Y57" s="95"/>
      <c r="Z57" s="95" t="s">
        <v>173</v>
      </c>
      <c r="AA57" s="95"/>
      <c r="AB57" s="95"/>
      <c r="AC57" s="95"/>
      <c r="AD57" s="95"/>
      <c r="AE57" s="84"/>
    </row>
    <row r="58" spans="1:31" x14ac:dyDescent="0.25">
      <c r="A58" s="69" t="s">
        <v>137</v>
      </c>
      <c r="I58" s="102"/>
      <c r="J58" s="88"/>
      <c r="K58" s="88"/>
      <c r="L58" s="88"/>
      <c r="M58" s="88"/>
      <c r="N58" s="88" t="s">
        <v>174</v>
      </c>
      <c r="O58" s="88"/>
      <c r="P58" s="88"/>
      <c r="Q58" s="88"/>
      <c r="R58" s="88"/>
      <c r="S58" s="90"/>
      <c r="U58" s="102"/>
      <c r="V58" s="88"/>
      <c r="W58" s="88"/>
      <c r="X58" s="88"/>
      <c r="Y58" s="88"/>
      <c r="Z58" s="88" t="s">
        <v>174</v>
      </c>
      <c r="AA58" s="88"/>
      <c r="AB58" s="88"/>
      <c r="AC58" s="88"/>
      <c r="AD58" s="88"/>
      <c r="AE58" s="90"/>
    </row>
    <row r="59" spans="1:31" x14ac:dyDescent="0.25">
      <c r="A59" s="83"/>
      <c r="B59" s="119" t="s">
        <v>138</v>
      </c>
      <c r="C59" s="120"/>
      <c r="D59" s="120"/>
      <c r="E59" s="120"/>
      <c r="F59" s="120"/>
      <c r="G59" s="120"/>
    </row>
    <row r="60" spans="1:31" x14ac:dyDescent="0.25">
      <c r="A60" s="81" t="s">
        <v>129</v>
      </c>
      <c r="B60" s="79">
        <v>1</v>
      </c>
      <c r="C60" s="79">
        <v>2</v>
      </c>
      <c r="D60" s="79">
        <v>3</v>
      </c>
      <c r="E60" s="79">
        <v>4</v>
      </c>
      <c r="F60" s="79">
        <v>5</v>
      </c>
      <c r="G60" s="79">
        <v>6</v>
      </c>
      <c r="I60" s="91" t="s">
        <v>186</v>
      </c>
      <c r="J60" s="92"/>
      <c r="K60" s="92"/>
      <c r="L60" s="92"/>
      <c r="M60" s="92"/>
      <c r="N60" s="92"/>
      <c r="O60" s="92"/>
      <c r="P60" s="92"/>
      <c r="Q60" s="92"/>
      <c r="R60" s="92"/>
      <c r="S60" s="93"/>
    </row>
    <row r="61" spans="1:31" ht="30" x14ac:dyDescent="0.25">
      <c r="A61" s="82">
        <v>41821</v>
      </c>
      <c r="B61">
        <f>_xlfn.RANK.AVG(B47,B$47:B$56,1)</f>
        <v>10</v>
      </c>
      <c r="C61">
        <f t="shared" ref="C61:G61" si="9">_xlfn.RANK.AVG(C47,C$47:C$56,1)</f>
        <v>7</v>
      </c>
      <c r="D61">
        <f t="shared" si="9"/>
        <v>1</v>
      </c>
      <c r="E61">
        <f t="shared" si="9"/>
        <v>2</v>
      </c>
      <c r="F61">
        <f t="shared" si="9"/>
        <v>1.5</v>
      </c>
      <c r="G61">
        <f t="shared" si="9"/>
        <v>8</v>
      </c>
      <c r="I61" s="94" t="s">
        <v>129</v>
      </c>
      <c r="J61" s="89" t="s">
        <v>136</v>
      </c>
      <c r="K61" s="89" t="s">
        <v>150</v>
      </c>
      <c r="L61" s="89" t="s">
        <v>151</v>
      </c>
      <c r="M61" s="95"/>
      <c r="N61" s="95" t="s">
        <v>152</v>
      </c>
      <c r="O61" s="95" t="s">
        <v>153</v>
      </c>
      <c r="P61" s="95" t="s">
        <v>154</v>
      </c>
      <c r="Q61" s="95"/>
      <c r="R61" s="95" t="s">
        <v>155</v>
      </c>
      <c r="S61" s="84" t="s">
        <v>156</v>
      </c>
    </row>
    <row r="62" spans="1:31" x14ac:dyDescent="0.25">
      <c r="A62" s="82">
        <v>41852</v>
      </c>
      <c r="B62">
        <f t="shared" ref="B62:G62" si="10">_xlfn.RANK.AVG(B48,B$47:B$56,1)</f>
        <v>2</v>
      </c>
      <c r="C62">
        <f t="shared" si="10"/>
        <v>4</v>
      </c>
      <c r="D62">
        <f t="shared" si="10"/>
        <v>9</v>
      </c>
      <c r="E62">
        <f t="shared" si="10"/>
        <v>4</v>
      </c>
      <c r="F62">
        <f t="shared" si="10"/>
        <v>3</v>
      </c>
      <c r="G62">
        <f t="shared" si="10"/>
        <v>2</v>
      </c>
      <c r="I62" s="96">
        <v>41821</v>
      </c>
      <c r="J62" s="95">
        <v>95.4</v>
      </c>
      <c r="K62" s="95">
        <f>(_xlfn.RANK.AVG(J62,$J$62:$J$74,1)+1/6)/($O$62+1/3)</f>
        <v>0.68749999999999989</v>
      </c>
      <c r="L62" s="95">
        <f>_xlfn.NORM.S.INV(K62)</f>
        <v>0.48877641111466918</v>
      </c>
      <c r="M62" s="95"/>
      <c r="N62" s="95" t="s">
        <v>157</v>
      </c>
      <c r="O62" s="95">
        <f>COUNT(J62:J74)</f>
        <v>13</v>
      </c>
      <c r="P62" s="95" t="s">
        <v>158</v>
      </c>
      <c r="Q62" s="95"/>
      <c r="R62" s="95">
        <f>O68*(S62-O65)+O64</f>
        <v>33.126058762197211</v>
      </c>
      <c r="S62" s="84">
        <f>MIN(L62:L71)</f>
        <v>-1.3563117453352478</v>
      </c>
    </row>
    <row r="63" spans="1:31" x14ac:dyDescent="0.25">
      <c r="A63" s="82">
        <v>41883</v>
      </c>
      <c r="B63">
        <f t="shared" ref="B63:G63" si="11">_xlfn.RANK.AVG(B49,B$47:B$56,1)</f>
        <v>6</v>
      </c>
      <c r="C63">
        <f t="shared" si="11"/>
        <v>9</v>
      </c>
      <c r="D63">
        <f t="shared" si="11"/>
        <v>10</v>
      </c>
      <c r="E63">
        <f t="shared" si="11"/>
        <v>5</v>
      </c>
      <c r="F63">
        <f t="shared" si="11"/>
        <v>5</v>
      </c>
      <c r="G63">
        <f t="shared" si="11"/>
        <v>3</v>
      </c>
      <c r="I63" s="96">
        <v>41852</v>
      </c>
      <c r="J63" s="95">
        <v>78.599999999999994</v>
      </c>
      <c r="K63" s="95">
        <f t="shared" ref="K63:K74" si="12">(_xlfn.RANK.AVG(J63,$J$62:$J$74,1)+1/6)/($O$62+1/3)</f>
        <v>0.38750000000000001</v>
      </c>
      <c r="L63" s="95">
        <f t="shared" ref="L63:L74" si="13">_xlfn.NORM.S.INV(K63)</f>
        <v>-0.28584087488116566</v>
      </c>
      <c r="M63" s="95"/>
      <c r="N63" s="95" t="s">
        <v>159</v>
      </c>
      <c r="O63" s="95">
        <f>INT(O62/6)</f>
        <v>2</v>
      </c>
      <c r="P63" s="95" t="s">
        <v>160</v>
      </c>
      <c r="Q63" s="95"/>
      <c r="R63" s="95">
        <f>O68*(S63-O65)+O64</f>
        <v>167.27707601221459</v>
      </c>
      <c r="S63" s="84">
        <f>MAX(L62:L71)</f>
        <v>2.2414027276049429</v>
      </c>
    </row>
    <row r="64" spans="1:31" x14ac:dyDescent="0.25">
      <c r="A64" s="82">
        <v>41913</v>
      </c>
      <c r="B64">
        <f t="shared" ref="B64:G64" si="14">_xlfn.RANK.AVG(B50,B$47:B$56,1)</f>
        <v>8</v>
      </c>
      <c r="C64">
        <f t="shared" si="14"/>
        <v>5</v>
      </c>
      <c r="D64">
        <f t="shared" si="14"/>
        <v>5</v>
      </c>
      <c r="E64">
        <f t="shared" si="14"/>
        <v>6</v>
      </c>
      <c r="F64">
        <f t="shared" si="14"/>
        <v>6</v>
      </c>
      <c r="G64">
        <f t="shared" si="14"/>
        <v>5</v>
      </c>
      <c r="I64" s="96">
        <v>41883</v>
      </c>
      <c r="J64" s="95">
        <v>120.4</v>
      </c>
      <c r="K64" s="95">
        <f t="shared" si="12"/>
        <v>0.83749999999999991</v>
      </c>
      <c r="L64" s="95">
        <f t="shared" si="13"/>
        <v>0.98423496044632286</v>
      </c>
      <c r="M64" s="95"/>
      <c r="N64" s="95" t="s">
        <v>161</v>
      </c>
      <c r="O64" s="95">
        <f>SMALL(J62:J71,O63)</f>
        <v>47</v>
      </c>
      <c r="P64" s="95" t="s">
        <v>162</v>
      </c>
      <c r="Q64" s="95"/>
      <c r="R64" s="95"/>
      <c r="S64" s="84"/>
    </row>
    <row r="65" spans="1:19" x14ac:dyDescent="0.25">
      <c r="A65" s="82">
        <v>41974</v>
      </c>
      <c r="B65">
        <f t="shared" ref="B65:G65" si="15">_xlfn.RANK.AVG(B51,B$47:B$56,1)</f>
        <v>5</v>
      </c>
      <c r="C65">
        <f t="shared" si="15"/>
        <v>6</v>
      </c>
      <c r="D65">
        <f t="shared" si="15"/>
        <v>2.5</v>
      </c>
      <c r="E65">
        <f t="shared" si="15"/>
        <v>8</v>
      </c>
      <c r="F65">
        <f t="shared" si="15"/>
        <v>8.5</v>
      </c>
      <c r="G65">
        <f t="shared" si="15"/>
        <v>1</v>
      </c>
      <c r="I65" s="96">
        <v>41913</v>
      </c>
      <c r="J65" s="95">
        <v>83.2</v>
      </c>
      <c r="K65" s="95">
        <f t="shared" si="12"/>
        <v>0.46250000000000002</v>
      </c>
      <c r="L65" s="95">
        <f t="shared" si="13"/>
        <v>-9.4137414323536367E-2</v>
      </c>
      <c r="M65" s="95"/>
      <c r="N65" s="95" t="s">
        <v>163</v>
      </c>
      <c r="O65" s="95">
        <f>SMALL(L62:L71,O63)</f>
        <v>-0.98423496044632541</v>
      </c>
      <c r="P65" s="95" t="s">
        <v>164</v>
      </c>
      <c r="Q65" s="95"/>
      <c r="R65" s="95"/>
      <c r="S65" s="84"/>
    </row>
    <row r="66" spans="1:19" x14ac:dyDescent="0.25">
      <c r="A66" s="82">
        <v>42036</v>
      </c>
      <c r="B66">
        <f t="shared" ref="B66:G66" si="16">_xlfn.RANK.AVG(B52,B$47:B$56,1)</f>
        <v>9</v>
      </c>
      <c r="C66">
        <f t="shared" si="16"/>
        <v>1</v>
      </c>
      <c r="D66">
        <f t="shared" si="16"/>
        <v>2.5</v>
      </c>
      <c r="E66">
        <f t="shared" si="16"/>
        <v>10</v>
      </c>
      <c r="F66">
        <f t="shared" si="16"/>
        <v>8.5</v>
      </c>
      <c r="G66">
        <f t="shared" si="16"/>
        <v>4</v>
      </c>
      <c r="I66" s="96">
        <v>41944</v>
      </c>
      <c r="J66" s="95">
        <v>85</v>
      </c>
      <c r="K66" s="95">
        <f t="shared" si="12"/>
        <v>0.53749999999999998</v>
      </c>
      <c r="L66" s="95">
        <f t="shared" si="13"/>
        <v>9.4137414323536367E-2</v>
      </c>
      <c r="M66" s="95"/>
      <c r="N66" s="95" t="s">
        <v>165</v>
      </c>
      <c r="O66" s="95">
        <f>LARGE(J62:J71,O63)</f>
        <v>120.4</v>
      </c>
      <c r="P66" s="95" t="s">
        <v>166</v>
      </c>
      <c r="Q66" s="95"/>
      <c r="R66" s="95"/>
      <c r="S66" s="84"/>
    </row>
    <row r="67" spans="1:19" x14ac:dyDescent="0.25">
      <c r="A67" s="82">
        <v>42064</v>
      </c>
      <c r="B67">
        <f t="shared" ref="B67:G67" si="17">_xlfn.RANK.AVG(B53,B$47:B$56,1)</f>
        <v>1</v>
      </c>
      <c r="C67">
        <f t="shared" si="17"/>
        <v>3</v>
      </c>
      <c r="D67">
        <f t="shared" si="17"/>
        <v>4</v>
      </c>
      <c r="E67">
        <f t="shared" si="17"/>
        <v>9</v>
      </c>
      <c r="F67">
        <f t="shared" si="17"/>
        <v>10</v>
      </c>
      <c r="G67">
        <f t="shared" si="17"/>
        <v>9</v>
      </c>
      <c r="I67" s="96">
        <v>41974</v>
      </c>
      <c r="J67" s="95">
        <v>88.2</v>
      </c>
      <c r="K67" s="95">
        <f t="shared" si="12"/>
        <v>0.61249999999999993</v>
      </c>
      <c r="L67" s="95">
        <f t="shared" si="13"/>
        <v>0.2858408748811655</v>
      </c>
      <c r="M67" s="95"/>
      <c r="N67" s="95" t="s">
        <v>167</v>
      </c>
      <c r="O67" s="95">
        <f>LARGE(L62:L71,O63)</f>
        <v>0.98423496044632286</v>
      </c>
      <c r="P67" s="95" t="s">
        <v>168</v>
      </c>
      <c r="Q67" s="95"/>
      <c r="R67" s="95"/>
      <c r="S67" s="84"/>
    </row>
    <row r="68" spans="1:19" x14ac:dyDescent="0.25">
      <c r="A68" s="82">
        <v>42095</v>
      </c>
      <c r="B68">
        <f t="shared" ref="B68:G68" si="18">_xlfn.RANK.AVG(B54,B$47:B$56,1)</f>
        <v>3</v>
      </c>
      <c r="C68">
        <f t="shared" si="18"/>
        <v>10</v>
      </c>
      <c r="D68">
        <f t="shared" si="18"/>
        <v>8</v>
      </c>
      <c r="E68">
        <f t="shared" si="18"/>
        <v>7</v>
      </c>
      <c r="F68">
        <f t="shared" si="18"/>
        <v>7</v>
      </c>
      <c r="G68">
        <f t="shared" si="18"/>
        <v>10</v>
      </c>
      <c r="I68" s="96">
        <v>42005</v>
      </c>
      <c r="J68" s="95">
        <v>47</v>
      </c>
      <c r="K68" s="95">
        <f t="shared" si="12"/>
        <v>0.16249999999999998</v>
      </c>
      <c r="L68" s="95">
        <f t="shared" si="13"/>
        <v>-0.98423496044632541</v>
      </c>
      <c r="M68" s="95"/>
      <c r="N68" s="95" t="s">
        <v>169</v>
      </c>
      <c r="O68" s="95">
        <f>(O66-O64)/(O67-O65)</f>
        <v>37.287844340905693</v>
      </c>
      <c r="P68" s="95" t="s">
        <v>170</v>
      </c>
      <c r="Q68" s="95"/>
      <c r="R68" s="95"/>
      <c r="S68" s="84"/>
    </row>
    <row r="69" spans="1:19" x14ac:dyDescent="0.25">
      <c r="A69" s="82">
        <v>42156</v>
      </c>
      <c r="B69">
        <f t="shared" ref="B69:G69" si="19">_xlfn.RANK.AVG(B55,B$47:B$56,1)</f>
        <v>7</v>
      </c>
      <c r="C69">
        <f t="shared" si="19"/>
        <v>2</v>
      </c>
      <c r="D69">
        <f t="shared" si="19"/>
        <v>6.5</v>
      </c>
      <c r="E69">
        <f t="shared" si="19"/>
        <v>3</v>
      </c>
      <c r="F69">
        <f t="shared" si="19"/>
        <v>4</v>
      </c>
      <c r="G69">
        <f t="shared" si="19"/>
        <v>6</v>
      </c>
      <c r="I69" s="96">
        <v>42036</v>
      </c>
      <c r="J69" s="95">
        <v>44.6</v>
      </c>
      <c r="K69" s="95">
        <f t="shared" si="12"/>
        <v>8.7500000000000008E-2</v>
      </c>
      <c r="L69" s="95">
        <f t="shared" si="13"/>
        <v>-1.3563117453352478</v>
      </c>
      <c r="M69" s="95"/>
      <c r="N69" s="95" t="s">
        <v>171</v>
      </c>
      <c r="O69" s="95">
        <f>O68*-1*O65+O64</f>
        <v>83.700000000000045</v>
      </c>
      <c r="P69" s="95" t="s">
        <v>172</v>
      </c>
      <c r="Q69" s="95"/>
      <c r="R69" s="95"/>
      <c r="S69" s="84"/>
    </row>
    <row r="70" spans="1:19" x14ac:dyDescent="0.25">
      <c r="A70" s="82">
        <v>42186</v>
      </c>
      <c r="B70">
        <f t="shared" ref="B70:G70" si="20">_xlfn.RANK.AVG(B56,B$47:B$56,1)</f>
        <v>4</v>
      </c>
      <c r="C70">
        <f t="shared" si="20"/>
        <v>8</v>
      </c>
      <c r="D70">
        <f t="shared" si="20"/>
        <v>6.5</v>
      </c>
      <c r="E70">
        <f t="shared" si="20"/>
        <v>1</v>
      </c>
      <c r="F70">
        <f t="shared" si="20"/>
        <v>1.5</v>
      </c>
      <c r="G70">
        <f t="shared" si="20"/>
        <v>7</v>
      </c>
      <c r="I70" s="96">
        <v>42064</v>
      </c>
      <c r="J70" s="95">
        <v>75.400000000000006</v>
      </c>
      <c r="K70" s="95">
        <f t="shared" si="12"/>
        <v>0.3125</v>
      </c>
      <c r="L70" s="95">
        <f t="shared" si="13"/>
        <v>-0.48877641111466941</v>
      </c>
      <c r="M70" s="95"/>
      <c r="N70" s="95"/>
      <c r="O70" s="95"/>
      <c r="P70" s="95"/>
      <c r="Q70" s="95"/>
      <c r="R70" s="95"/>
      <c r="S70" s="84"/>
    </row>
    <row r="71" spans="1:19" x14ac:dyDescent="0.25">
      <c r="I71" s="96">
        <v>42095</v>
      </c>
      <c r="J71" s="95">
        <v>174.6</v>
      </c>
      <c r="K71" s="95">
        <f t="shared" si="12"/>
        <v>0.98749999999999993</v>
      </c>
      <c r="L71" s="95">
        <f t="shared" si="13"/>
        <v>2.2414027276049429</v>
      </c>
      <c r="M71" s="95"/>
      <c r="N71" s="95"/>
      <c r="O71" s="95"/>
      <c r="P71" s="95"/>
      <c r="Q71" s="95"/>
      <c r="R71" s="95"/>
      <c r="S71" s="84"/>
    </row>
    <row r="72" spans="1:19" x14ac:dyDescent="0.25">
      <c r="A72" s="69" t="s">
        <v>148</v>
      </c>
      <c r="I72" s="96">
        <v>42125</v>
      </c>
      <c r="J72" s="95">
        <v>130.6</v>
      </c>
      <c r="K72" s="95">
        <f t="shared" si="12"/>
        <v>0.91249999999999987</v>
      </c>
      <c r="L72" s="95">
        <f t="shared" si="13"/>
        <v>1.3563117453352469</v>
      </c>
      <c r="M72" s="95"/>
      <c r="N72" s="95"/>
      <c r="O72" s="95"/>
      <c r="P72" s="95"/>
      <c r="Q72" s="95"/>
      <c r="R72" s="95"/>
      <c r="S72" s="84"/>
    </row>
    <row r="73" spans="1:19" x14ac:dyDescent="0.25">
      <c r="A73" s="83"/>
      <c r="B73" s="119" t="s">
        <v>147</v>
      </c>
      <c r="C73" s="120"/>
      <c r="D73" s="120"/>
      <c r="E73" s="120"/>
      <c r="F73" s="120"/>
      <c r="G73" s="120"/>
      <c r="I73" s="96">
        <v>42156</v>
      </c>
      <c r="J73" s="95">
        <v>63.4</v>
      </c>
      <c r="K73" s="95">
        <f t="shared" si="12"/>
        <v>0.23749999999999999</v>
      </c>
      <c r="L73" s="95">
        <f t="shared" si="13"/>
        <v>-0.71436744028018739</v>
      </c>
      <c r="M73" s="95"/>
      <c r="N73" s="95"/>
      <c r="O73" s="95"/>
      <c r="P73" s="95"/>
      <c r="Q73" s="95"/>
      <c r="R73" s="95"/>
      <c r="S73" s="84"/>
    </row>
    <row r="74" spans="1:19" x14ac:dyDescent="0.25">
      <c r="A74" s="85" t="s">
        <v>146</v>
      </c>
      <c r="B74" s="86"/>
      <c r="C74" s="87" t="s">
        <v>139</v>
      </c>
      <c r="D74" s="87" t="s">
        <v>140</v>
      </c>
      <c r="E74" s="87" t="s">
        <v>141</v>
      </c>
      <c r="F74" s="87" t="s">
        <v>142</v>
      </c>
      <c r="G74" s="87" t="s">
        <v>143</v>
      </c>
      <c r="I74" s="96">
        <v>42186</v>
      </c>
      <c r="J74" s="95">
        <v>108</v>
      </c>
      <c r="K74" s="95">
        <f t="shared" si="12"/>
        <v>0.76249999999999996</v>
      </c>
      <c r="L74" s="95">
        <f t="shared" si="13"/>
        <v>0.71436744028018784</v>
      </c>
      <c r="M74" s="95"/>
      <c r="N74" s="95"/>
      <c r="O74" s="95"/>
      <c r="P74" s="95"/>
      <c r="Q74" s="95"/>
      <c r="R74" s="95"/>
      <c r="S74" s="84"/>
    </row>
    <row r="75" spans="1:19" x14ac:dyDescent="0.25">
      <c r="A75" s="84" t="s">
        <v>144</v>
      </c>
      <c r="B75" t="s">
        <v>149</v>
      </c>
      <c r="C75">
        <f>CORREL($B$47:$B$56,C$47:C$56)</f>
        <v>-0.23638318428717772</v>
      </c>
      <c r="D75">
        <f t="shared" ref="D75:G75" si="21">CORREL($B$47:$B$56,D$47:D$56)</f>
        <v>-0.47071744172108437</v>
      </c>
      <c r="E75">
        <f t="shared" si="21"/>
        <v>-0.11661073131956989</v>
      </c>
      <c r="F75">
        <f t="shared" si="21"/>
        <v>-0.11487750151455416</v>
      </c>
      <c r="G75">
        <f t="shared" si="21"/>
        <v>-1.5333963572504954E-2</v>
      </c>
      <c r="I75" s="97"/>
      <c r="J75" s="95"/>
      <c r="K75" s="95"/>
      <c r="L75" s="95"/>
      <c r="M75" s="95"/>
      <c r="N75" s="95"/>
      <c r="O75" s="95"/>
      <c r="P75" s="95"/>
      <c r="Q75" s="95"/>
      <c r="R75" s="95"/>
      <c r="S75" s="84"/>
    </row>
    <row r="76" spans="1:19" x14ac:dyDescent="0.25">
      <c r="A76" s="84" t="s">
        <v>145</v>
      </c>
      <c r="B76" t="s">
        <v>149</v>
      </c>
      <c r="C76">
        <f>CORREL($B$61:$B$70,C$61:C$70)</f>
        <v>-0.15151515151515152</v>
      </c>
      <c r="D76">
        <f t="shared" ref="D76:G76" si="22">CORREL($B$61:$B$70,D$61:D$70)</f>
        <v>-0.48781394665528327</v>
      </c>
      <c r="E76">
        <f t="shared" si="22"/>
        <v>-0.13939393939393938</v>
      </c>
      <c r="F76">
        <f t="shared" si="22"/>
        <v>-0.23780929899445061</v>
      </c>
      <c r="G76">
        <f t="shared" si="22"/>
        <v>-0.12727272727272729</v>
      </c>
      <c r="I76" s="103" t="s">
        <v>183</v>
      </c>
      <c r="J76" s="95"/>
      <c r="K76" s="99"/>
      <c r="L76" s="99"/>
      <c r="M76" s="95"/>
      <c r="N76" s="95"/>
      <c r="O76" s="95"/>
      <c r="P76" s="95"/>
      <c r="Q76" s="95"/>
      <c r="R76" s="95"/>
      <c r="S76" s="84"/>
    </row>
    <row r="77" spans="1:19" x14ac:dyDescent="0.25">
      <c r="I77" s="100"/>
      <c r="J77" s="95"/>
      <c r="K77" s="99"/>
      <c r="L77" s="99"/>
      <c r="M77" s="95"/>
      <c r="N77" s="95"/>
      <c r="O77" s="95"/>
      <c r="P77" s="95"/>
      <c r="Q77" s="95"/>
      <c r="R77" s="95"/>
      <c r="S77" s="84"/>
    </row>
    <row r="78" spans="1:19" x14ac:dyDescent="0.25">
      <c r="A78" s="1" t="s">
        <v>188</v>
      </c>
      <c r="I78" s="97"/>
      <c r="J78" s="95"/>
      <c r="K78" s="101"/>
      <c r="L78" s="101"/>
      <c r="M78" s="95"/>
      <c r="N78" s="95"/>
      <c r="O78" s="95"/>
      <c r="P78" s="95"/>
      <c r="Q78" s="95"/>
      <c r="R78" s="95"/>
      <c r="S78" s="84"/>
    </row>
    <row r="79" spans="1:19" x14ac:dyDescent="0.25">
      <c r="A79" t="s">
        <v>193</v>
      </c>
      <c r="I79" s="97"/>
      <c r="J79" s="101"/>
      <c r="K79" s="101"/>
      <c r="L79" s="101"/>
      <c r="M79" s="95"/>
      <c r="N79" s="95"/>
      <c r="O79" s="95"/>
      <c r="P79" s="95"/>
      <c r="Q79" s="95"/>
      <c r="R79" s="95"/>
      <c r="S79" s="84"/>
    </row>
    <row r="80" spans="1:19" x14ac:dyDescent="0.25">
      <c r="A80" t="s">
        <v>194</v>
      </c>
      <c r="I80" s="97"/>
      <c r="J80" s="95"/>
      <c r="K80" s="95"/>
      <c r="L80" s="95"/>
      <c r="M80" s="95"/>
      <c r="N80" s="95"/>
      <c r="O80" s="95"/>
      <c r="P80" s="95"/>
      <c r="Q80" s="95"/>
      <c r="R80" s="95"/>
      <c r="S80" s="84"/>
    </row>
    <row r="81" spans="1:25" x14ac:dyDescent="0.25">
      <c r="I81" s="97"/>
      <c r="J81" s="95"/>
      <c r="K81" s="95"/>
      <c r="L81" s="95"/>
      <c r="M81" s="95"/>
      <c r="N81" s="95"/>
      <c r="O81" s="95"/>
      <c r="P81" s="95"/>
      <c r="Q81" s="95"/>
      <c r="R81" s="95"/>
      <c r="S81" s="84"/>
    </row>
    <row r="82" spans="1:25" x14ac:dyDescent="0.25">
      <c r="A82" s="83"/>
      <c r="B82" s="119" t="s">
        <v>147</v>
      </c>
      <c r="C82" s="120"/>
      <c r="D82" s="120"/>
      <c r="E82" s="120"/>
      <c r="F82" s="120"/>
      <c r="G82" s="120"/>
      <c r="I82" s="97"/>
      <c r="J82" s="95"/>
      <c r="K82" s="95"/>
      <c r="L82" s="95"/>
      <c r="M82" s="95"/>
      <c r="N82" s="95"/>
      <c r="O82" s="95"/>
      <c r="P82" s="95"/>
      <c r="Q82" s="95"/>
      <c r="R82" s="95"/>
      <c r="S82" s="84"/>
    </row>
    <row r="83" spans="1:25" x14ac:dyDescent="0.25">
      <c r="A83" s="85" t="s">
        <v>146</v>
      </c>
      <c r="B83" s="86"/>
      <c r="C83" s="87" t="s">
        <v>139</v>
      </c>
      <c r="D83" s="87" t="s">
        <v>140</v>
      </c>
      <c r="E83" s="87" t="s">
        <v>141</v>
      </c>
      <c r="F83" s="87" t="s">
        <v>142</v>
      </c>
      <c r="G83" s="87" t="s">
        <v>143</v>
      </c>
      <c r="I83" s="97"/>
      <c r="J83" s="95"/>
      <c r="K83" s="95"/>
      <c r="L83" s="95"/>
      <c r="M83" s="95"/>
      <c r="N83" s="95"/>
      <c r="O83" s="95"/>
      <c r="P83" s="95"/>
      <c r="Q83" s="95"/>
      <c r="R83" s="95"/>
      <c r="S83" s="84"/>
    </row>
    <row r="84" spans="1:25" x14ac:dyDescent="0.25">
      <c r="A84" s="84" t="s">
        <v>189</v>
      </c>
      <c r="B84" s="114" t="s">
        <v>149</v>
      </c>
      <c r="C84" s="114">
        <f t="shared" ref="C84:G85" si="23">C39</f>
        <v>0.1704023865868208</v>
      </c>
      <c r="D84" s="114">
        <f t="shared" si="23"/>
        <v>0.42598497500922128</v>
      </c>
      <c r="E84" s="114">
        <f t="shared" si="23"/>
        <v>-0.46592881937745617</v>
      </c>
      <c r="F84" s="114">
        <f t="shared" si="23"/>
        <v>-0.36667816589474406</v>
      </c>
      <c r="G84" s="114">
        <f t="shared" si="23"/>
        <v>0.27922249252087905</v>
      </c>
      <c r="I84" s="97"/>
      <c r="J84" s="95"/>
      <c r="K84" s="95"/>
      <c r="L84" s="95"/>
      <c r="M84" s="95"/>
      <c r="N84" s="95"/>
      <c r="O84" s="95"/>
      <c r="P84" s="95"/>
      <c r="Q84" s="95"/>
      <c r="R84" s="95"/>
      <c r="S84" s="84"/>
    </row>
    <row r="85" spans="1:25" x14ac:dyDescent="0.25">
      <c r="A85" s="84" t="s">
        <v>191</v>
      </c>
      <c r="B85" s="114" t="s">
        <v>149</v>
      </c>
      <c r="C85" s="114">
        <f t="shared" si="23"/>
        <v>1.6483516483516484E-2</v>
      </c>
      <c r="D85" s="114">
        <f t="shared" si="23"/>
        <v>1.3793221535814715E-2</v>
      </c>
      <c r="E85" s="114">
        <f t="shared" si="23"/>
        <v>-0.29120879120879117</v>
      </c>
      <c r="F85" s="114">
        <f t="shared" si="23"/>
        <v>-0.35261841790970155</v>
      </c>
      <c r="G85" s="114">
        <f t="shared" si="23"/>
        <v>0.13736263736263737</v>
      </c>
      <c r="I85" s="97"/>
      <c r="J85" s="95"/>
      <c r="K85" s="95"/>
      <c r="L85" s="95"/>
      <c r="M85" s="95"/>
      <c r="N85" s="95"/>
      <c r="O85" s="95"/>
      <c r="P85" s="95"/>
      <c r="Q85" s="95"/>
      <c r="R85" s="95"/>
      <c r="S85" s="84"/>
    </row>
    <row r="86" spans="1:25" x14ac:dyDescent="0.25">
      <c r="A86" s="84" t="s">
        <v>190</v>
      </c>
      <c r="B86" s="114" t="s">
        <v>149</v>
      </c>
      <c r="C86" s="114">
        <f>C75:G75</f>
        <v>-0.23638318428717772</v>
      </c>
      <c r="D86" s="114">
        <f>D75:H75</f>
        <v>-0.47071744172108437</v>
      </c>
      <c r="E86" s="114">
        <f>E75:I75</f>
        <v>-0.11661073131956989</v>
      </c>
      <c r="F86" s="114">
        <f>F75:J75</f>
        <v>-0.11487750151455416</v>
      </c>
      <c r="G86" s="114">
        <f>G75:K75</f>
        <v>-1.5333963572504954E-2</v>
      </c>
      <c r="I86" s="97"/>
      <c r="J86" s="95"/>
      <c r="K86" s="95"/>
      <c r="L86" s="95"/>
      <c r="M86" s="95"/>
      <c r="N86" s="95" t="s">
        <v>173</v>
      </c>
      <c r="O86" s="95"/>
      <c r="P86" s="95"/>
      <c r="Q86" s="95"/>
      <c r="R86" s="95"/>
      <c r="S86" s="84"/>
    </row>
    <row r="87" spans="1:25" x14ac:dyDescent="0.25">
      <c r="A87" s="84" t="s">
        <v>192</v>
      </c>
      <c r="B87" s="114" t="s">
        <v>149</v>
      </c>
      <c r="C87" s="114">
        <f>C76</f>
        <v>-0.15151515151515152</v>
      </c>
      <c r="D87" s="114">
        <f>D76</f>
        <v>-0.48781394665528327</v>
      </c>
      <c r="E87" s="114">
        <f>E76</f>
        <v>-0.13939393939393938</v>
      </c>
      <c r="F87" s="114">
        <f>F76</f>
        <v>-0.23780929899445061</v>
      </c>
      <c r="G87" s="114">
        <f>G76</f>
        <v>-0.12727272727272729</v>
      </c>
      <c r="I87" s="102"/>
      <c r="J87" s="88"/>
      <c r="K87" s="88"/>
      <c r="L87" s="88"/>
      <c r="M87" s="88"/>
      <c r="N87" s="88" t="s">
        <v>174</v>
      </c>
      <c r="O87" s="88"/>
      <c r="P87" s="88"/>
      <c r="Q87" s="88"/>
      <c r="R87" s="88"/>
      <c r="S87" s="90"/>
    </row>
    <row r="89" spans="1:25" x14ac:dyDescent="0.25">
      <c r="A89" s="69" t="s">
        <v>195</v>
      </c>
      <c r="I89" s="1" t="s">
        <v>205</v>
      </c>
    </row>
    <row r="90" spans="1:25" x14ac:dyDescent="0.25">
      <c r="A90" t="s">
        <v>203</v>
      </c>
      <c r="I90" s="105" t="s">
        <v>139</v>
      </c>
      <c r="Q90" s="105" t="s">
        <v>208</v>
      </c>
      <c r="R90" s="105" t="s">
        <v>207</v>
      </c>
      <c r="S90" t="s">
        <v>213</v>
      </c>
      <c r="V90" t="s">
        <v>214</v>
      </c>
      <c r="Y90" s="105" t="s">
        <v>141</v>
      </c>
    </row>
    <row r="92" spans="1:25" x14ac:dyDescent="0.25">
      <c r="A92" s="90" t="s">
        <v>198</v>
      </c>
      <c r="B92" s="88" t="s">
        <v>200</v>
      </c>
      <c r="C92" s="88" t="s">
        <v>199</v>
      </c>
      <c r="D92" s="88" t="s">
        <v>201</v>
      </c>
    </row>
    <row r="93" spans="1:25" x14ac:dyDescent="0.25">
      <c r="A93" s="84" t="s">
        <v>197</v>
      </c>
      <c r="B93">
        <v>0.28999999999999998</v>
      </c>
      <c r="C93">
        <v>0.49</v>
      </c>
      <c r="D93">
        <v>1</v>
      </c>
    </row>
    <row r="94" spans="1:25" x14ac:dyDescent="0.25">
      <c r="A94" s="84" t="s">
        <v>196</v>
      </c>
      <c r="B94">
        <v>0.1</v>
      </c>
      <c r="C94">
        <v>0.3</v>
      </c>
      <c r="D94">
        <v>0.5</v>
      </c>
    </row>
    <row r="96" spans="1:25" x14ac:dyDescent="0.25">
      <c r="A96" t="s">
        <v>202</v>
      </c>
    </row>
    <row r="106" spans="9:25" x14ac:dyDescent="0.25">
      <c r="I106" s="105" t="s">
        <v>142</v>
      </c>
      <c r="Q106" s="105" t="s">
        <v>143</v>
      </c>
      <c r="Y106" s="69" t="s">
        <v>215</v>
      </c>
    </row>
  </sheetData>
  <mergeCells count="5">
    <mergeCell ref="B73:G73"/>
    <mergeCell ref="B59:G59"/>
    <mergeCell ref="B82:G82"/>
    <mergeCell ref="B20:G20"/>
    <mergeCell ref="B37:G3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7"/>
  <sheetViews>
    <sheetView workbookViewId="0">
      <selection activeCell="K1" sqref="K1"/>
    </sheetView>
  </sheetViews>
  <sheetFormatPr defaultRowHeight="15" x14ac:dyDescent="0.25"/>
  <cols>
    <col min="1" max="3" width="10.7109375" customWidth="1"/>
    <col min="5" max="6" width="10.7109375" customWidth="1"/>
    <col min="7" max="7" width="20.7109375" customWidth="1"/>
  </cols>
  <sheetData>
    <row r="1" spans="1:10" ht="30" x14ac:dyDescent="0.25">
      <c r="A1" s="23" t="s">
        <v>136</v>
      </c>
      <c r="B1" s="23" t="s">
        <v>150</v>
      </c>
      <c r="C1" s="23" t="s">
        <v>151</v>
      </c>
      <c r="E1" t="s">
        <v>152</v>
      </c>
      <c r="F1" t="s">
        <v>153</v>
      </c>
      <c r="G1" t="s">
        <v>154</v>
      </c>
      <c r="I1" t="s">
        <v>155</v>
      </c>
      <c r="J1" t="s">
        <v>156</v>
      </c>
    </row>
    <row r="2" spans="1:10" x14ac:dyDescent="0.25">
      <c r="A2">
        <v>1</v>
      </c>
      <c r="B2">
        <f>(_xlfn.RANK.AVG(A2,$A$2:$A$11,1)+1/6)/($F$2+1/3)</f>
        <v>0.11290322580645161</v>
      </c>
      <c r="C2">
        <f>_xlfn.NORM.S.INV(B2)</f>
        <v>-1.2112321309213463</v>
      </c>
      <c r="E2" t="s">
        <v>157</v>
      </c>
      <c r="F2">
        <f>COUNT(A2:A11)</f>
        <v>10</v>
      </c>
      <c r="G2" t="s">
        <v>158</v>
      </c>
      <c r="I2">
        <f>F8*(J2-F5)+F4</f>
        <v>1</v>
      </c>
      <c r="J2">
        <f>MIN(C2:C11)</f>
        <v>-1.2112321309213463</v>
      </c>
    </row>
    <row r="3" spans="1:10" x14ac:dyDescent="0.25">
      <c r="A3">
        <v>2</v>
      </c>
      <c r="B3">
        <f t="shared" ref="B3:B11" si="0">(_xlfn.RANK.AVG(A3,$A$2:$A$11,1)+1/6)/($F$2+1/3)</f>
        <v>0.20967741935483869</v>
      </c>
      <c r="C3">
        <f t="shared" ref="C3:C11" si="1">_xlfn.NORM.S.INV(B3)</f>
        <v>-0.80754104212007694</v>
      </c>
      <c r="E3" t="s">
        <v>159</v>
      </c>
      <c r="F3">
        <f>INT(F2/6)</f>
        <v>1</v>
      </c>
      <c r="G3" t="s">
        <v>160</v>
      </c>
      <c r="I3">
        <f>F8*(J3-F5)+F4</f>
        <v>10</v>
      </c>
      <c r="J3">
        <f>MAX(C2:C11)</f>
        <v>2.1411981209720152</v>
      </c>
    </row>
    <row r="4" spans="1:10" x14ac:dyDescent="0.25">
      <c r="A4">
        <v>3</v>
      </c>
      <c r="B4">
        <f t="shared" si="0"/>
        <v>0.30645161290322576</v>
      </c>
      <c r="C4">
        <f t="shared" si="1"/>
        <v>-0.50593365416581193</v>
      </c>
      <c r="E4" t="s">
        <v>161</v>
      </c>
      <c r="F4">
        <f>SMALL(A2:A11,F3)</f>
        <v>1</v>
      </c>
      <c r="G4" t="s">
        <v>162</v>
      </c>
    </row>
    <row r="5" spans="1:10" x14ac:dyDescent="0.25">
      <c r="A5">
        <v>4</v>
      </c>
      <c r="B5">
        <f t="shared" si="0"/>
        <v>0.40322580645161293</v>
      </c>
      <c r="C5">
        <f t="shared" si="1"/>
        <v>-0.24500622303732059</v>
      </c>
      <c r="E5" t="s">
        <v>163</v>
      </c>
      <c r="F5">
        <f>SMALL(C2:C11,F3)</f>
        <v>-1.2112321309213463</v>
      </c>
      <c r="G5" t="s">
        <v>164</v>
      </c>
    </row>
    <row r="6" spans="1:10" x14ac:dyDescent="0.25">
      <c r="A6">
        <v>5</v>
      </c>
      <c r="B6">
        <f t="shared" si="0"/>
        <v>0.5</v>
      </c>
      <c r="C6">
        <f t="shared" si="1"/>
        <v>0</v>
      </c>
      <c r="E6" t="s">
        <v>165</v>
      </c>
      <c r="F6">
        <f>LARGE(A2:A11,F3)</f>
        <v>10</v>
      </c>
      <c r="G6" t="s">
        <v>166</v>
      </c>
    </row>
    <row r="7" spans="1:10" x14ac:dyDescent="0.25">
      <c r="A7">
        <v>6</v>
      </c>
      <c r="B7">
        <f t="shared" si="0"/>
        <v>0.59677419354838712</v>
      </c>
      <c r="C7">
        <f t="shared" si="1"/>
        <v>0.24500622303732073</v>
      </c>
      <c r="E7" t="s">
        <v>167</v>
      </c>
      <c r="F7">
        <f>LARGE(C2:C11,F3)</f>
        <v>2.1411981209720152</v>
      </c>
      <c r="G7" t="s">
        <v>168</v>
      </c>
    </row>
    <row r="8" spans="1:10" x14ac:dyDescent="0.25">
      <c r="A8">
        <v>7</v>
      </c>
      <c r="B8">
        <f t="shared" si="0"/>
        <v>0.69354838709677413</v>
      </c>
      <c r="C8">
        <f t="shared" si="1"/>
        <v>0.50593365416581171</v>
      </c>
      <c r="E8" t="s">
        <v>169</v>
      </c>
      <c r="F8">
        <f>(F6-F4)/(F7-F5)</f>
        <v>2.6846196113750751</v>
      </c>
      <c r="G8" t="s">
        <v>170</v>
      </c>
    </row>
    <row r="9" spans="1:10" x14ac:dyDescent="0.25">
      <c r="A9">
        <v>8</v>
      </c>
      <c r="B9">
        <f t="shared" si="0"/>
        <v>0.79032258064516114</v>
      </c>
      <c r="C9">
        <f t="shared" si="1"/>
        <v>0.80754104212007649</v>
      </c>
      <c r="E9" t="s">
        <v>171</v>
      </c>
      <c r="F9">
        <f>F8*-1*F5+F4</f>
        <v>4.2516975325990689</v>
      </c>
      <c r="G9" t="s">
        <v>172</v>
      </c>
    </row>
    <row r="10" spans="1:10" x14ac:dyDescent="0.25">
      <c r="A10">
        <v>9</v>
      </c>
      <c r="B10">
        <f t="shared" si="0"/>
        <v>0.88709677419354827</v>
      </c>
      <c r="C10">
        <f t="shared" si="1"/>
        <v>1.2112321309213443</v>
      </c>
    </row>
    <row r="11" spans="1:10" x14ac:dyDescent="0.25">
      <c r="A11">
        <v>10</v>
      </c>
      <c r="B11">
        <f t="shared" si="0"/>
        <v>0.98387096774193539</v>
      </c>
      <c r="C11">
        <f t="shared" si="1"/>
        <v>2.1411981209720152</v>
      </c>
    </row>
    <row r="26" spans="5:5" x14ac:dyDescent="0.25">
      <c r="E26" t="s">
        <v>173</v>
      </c>
    </row>
    <row r="27" spans="5:5" x14ac:dyDescent="0.25">
      <c r="E27" t="s">
        <v>174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84"/>
  <sheetViews>
    <sheetView topLeftCell="A4" workbookViewId="0">
      <selection activeCell="C30" sqref="C30"/>
    </sheetView>
  </sheetViews>
  <sheetFormatPr defaultRowHeight="15" x14ac:dyDescent="0.25"/>
  <cols>
    <col min="1" max="1" width="13.140625" customWidth="1"/>
    <col min="2" max="2" width="8.28515625" customWidth="1"/>
    <col min="3" max="3" width="8.42578125" customWidth="1"/>
    <col min="4" max="4" width="8.28515625" customWidth="1"/>
    <col min="5" max="5" width="8.28515625" bestFit="1" customWidth="1"/>
    <col min="6" max="6" width="10.5703125" customWidth="1"/>
    <col min="7" max="7" width="13.42578125" customWidth="1"/>
    <col min="8" max="9" width="10.140625" customWidth="1"/>
    <col min="10" max="11" width="8.42578125" customWidth="1"/>
    <col min="12" max="13" width="8.5703125" customWidth="1"/>
    <col min="14" max="14" width="8.28515625" customWidth="1"/>
    <col min="15" max="15" width="10.7109375" customWidth="1"/>
    <col min="16" max="16" width="10.5703125" customWidth="1"/>
    <col min="17" max="17" width="10.7109375" customWidth="1"/>
    <col min="18" max="18" width="10.5703125" bestFit="1" customWidth="1"/>
    <col min="19" max="19" width="10.7109375" customWidth="1"/>
    <col min="20" max="20" width="10.5703125" bestFit="1" customWidth="1"/>
    <col min="21" max="21" width="10.7109375" customWidth="1"/>
    <col min="22" max="22" width="10.5703125" bestFit="1" customWidth="1"/>
    <col min="23" max="23" width="10.7109375" customWidth="1"/>
  </cols>
  <sheetData>
    <row r="1" spans="1:23" x14ac:dyDescent="0.25">
      <c r="A1" s="1" t="s">
        <v>48</v>
      </c>
    </row>
    <row r="2" spans="1:23" x14ac:dyDescent="0.25">
      <c r="A2" s="8" t="s">
        <v>61</v>
      </c>
    </row>
    <row r="3" spans="1:23" x14ac:dyDescent="0.25">
      <c r="A3" s="16" t="s">
        <v>7</v>
      </c>
      <c r="B3" t="s">
        <v>51</v>
      </c>
    </row>
    <row r="5" spans="1:23" ht="90" x14ac:dyDescent="0.25">
      <c r="A5" s="16" t="s">
        <v>10</v>
      </c>
      <c r="B5" s="21" t="s">
        <v>33</v>
      </c>
      <c r="C5" s="21" t="s">
        <v>60</v>
      </c>
      <c r="D5" s="21" t="s">
        <v>29</v>
      </c>
      <c r="E5" s="21" t="s">
        <v>54</v>
      </c>
      <c r="F5" s="21" t="s">
        <v>30</v>
      </c>
      <c r="G5" s="21" t="s">
        <v>55</v>
      </c>
      <c r="H5" s="21" t="s">
        <v>31</v>
      </c>
      <c r="I5" s="21" t="s">
        <v>56</v>
      </c>
      <c r="J5" s="21" t="s">
        <v>50</v>
      </c>
      <c r="K5" s="21" t="s">
        <v>58</v>
      </c>
      <c r="L5" s="21" t="s">
        <v>32</v>
      </c>
      <c r="M5" s="21" t="s">
        <v>57</v>
      </c>
      <c r="N5" s="21" t="s">
        <v>34</v>
      </c>
      <c r="O5" s="21" t="s">
        <v>59</v>
      </c>
      <c r="P5" s="23" t="s">
        <v>70</v>
      </c>
      <c r="Q5" s="23" t="s">
        <v>69</v>
      </c>
      <c r="R5" s="23" t="s">
        <v>95</v>
      </c>
      <c r="S5" s="23" t="s">
        <v>96</v>
      </c>
      <c r="T5" s="23" t="s">
        <v>97</v>
      </c>
      <c r="U5" s="23" t="s">
        <v>98</v>
      </c>
      <c r="V5" s="23" t="s">
        <v>99</v>
      </c>
      <c r="W5" s="23" t="s">
        <v>100</v>
      </c>
    </row>
    <row r="6" spans="1:23" x14ac:dyDescent="0.25">
      <c r="A6" s="17" t="s">
        <v>11</v>
      </c>
      <c r="B6" s="9"/>
      <c r="C6" s="9"/>
      <c r="D6" s="4"/>
      <c r="E6" s="4"/>
      <c r="F6" s="4"/>
      <c r="G6" s="4"/>
      <c r="H6" s="4"/>
      <c r="I6" s="4"/>
      <c r="J6" s="4"/>
      <c r="K6" s="4"/>
      <c r="L6" s="4"/>
      <c r="M6" s="4"/>
      <c r="N6" s="20"/>
      <c r="O6" s="4"/>
      <c r="P6" s="4"/>
      <c r="Q6" s="4"/>
      <c r="R6" s="20"/>
      <c r="S6" s="20"/>
      <c r="T6" s="20"/>
      <c r="U6" s="20"/>
      <c r="V6" s="20"/>
      <c r="W6" s="20"/>
    </row>
    <row r="7" spans="1:23" x14ac:dyDescent="0.25">
      <c r="A7" s="18" t="s">
        <v>12</v>
      </c>
      <c r="B7" s="9"/>
      <c r="C7" s="9"/>
      <c r="D7" s="4"/>
      <c r="E7" s="4"/>
      <c r="F7" s="4"/>
      <c r="G7" s="4"/>
      <c r="H7" s="4"/>
      <c r="I7" s="4"/>
      <c r="J7" s="4"/>
      <c r="K7" s="4"/>
      <c r="L7" s="4"/>
      <c r="M7" s="4"/>
      <c r="N7" s="20"/>
      <c r="O7" s="4"/>
      <c r="P7" s="4"/>
      <c r="Q7" s="4"/>
      <c r="R7" s="20"/>
      <c r="S7" s="20"/>
      <c r="T7" s="20"/>
      <c r="U7" s="20"/>
      <c r="V7" s="20"/>
      <c r="W7" s="20"/>
    </row>
    <row r="8" spans="1:23" x14ac:dyDescent="0.25">
      <c r="A8" s="19" t="s">
        <v>13</v>
      </c>
      <c r="B8" s="9">
        <v>25.492632264793301</v>
      </c>
      <c r="C8" s="9">
        <v>10.08128580140937</v>
      </c>
      <c r="D8" s="4">
        <v>0.72289759354255068</v>
      </c>
      <c r="E8" s="4">
        <v>6.2736175878839173E-2</v>
      </c>
      <c r="F8" s="4">
        <v>0.11817805220683415</v>
      </c>
      <c r="G8" s="4">
        <v>4.4051490327716457E-2</v>
      </c>
      <c r="H8" s="4">
        <v>0.18200145570998699</v>
      </c>
      <c r="I8" s="4">
        <v>9.7355864868640798E-2</v>
      </c>
      <c r="J8" s="4">
        <v>0.20337652912924389</v>
      </c>
      <c r="K8" s="4">
        <v>8.4565551562279045E-2</v>
      </c>
      <c r="L8" s="4">
        <v>5.3489470325198997E-2</v>
      </c>
      <c r="M8" s="4">
        <v>4.1818957445699391E-2</v>
      </c>
      <c r="N8" s="20">
        <v>0.12381137952866034</v>
      </c>
      <c r="O8" s="4">
        <v>0.11866951376417412</v>
      </c>
      <c r="P8" s="4">
        <v>0.77783514673373033</v>
      </c>
      <c r="Q8" s="4">
        <v>9.09708219587015E-2</v>
      </c>
      <c r="R8" s="20">
        <v>5.52833688929299E-3</v>
      </c>
      <c r="S8" s="20">
        <v>1.9243371924077103E-3</v>
      </c>
      <c r="T8" s="20">
        <v>2.3711929609659826E-2</v>
      </c>
      <c r="U8" s="20">
        <v>3.9089977462063536E-3</v>
      </c>
      <c r="V8" s="20">
        <v>0.1183341662358737</v>
      </c>
      <c r="W8" s="20">
        <v>3.0385040737526327E-2</v>
      </c>
    </row>
    <row r="9" spans="1:23" x14ac:dyDescent="0.25">
      <c r="A9" s="18" t="s">
        <v>18</v>
      </c>
      <c r="B9" s="9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20"/>
      <c r="O9" s="4"/>
      <c r="P9" s="4"/>
      <c r="Q9" s="4"/>
      <c r="R9" s="20"/>
      <c r="S9" s="20"/>
      <c r="T9" s="20"/>
      <c r="U9" s="20"/>
      <c r="V9" s="20"/>
      <c r="W9" s="20"/>
    </row>
    <row r="10" spans="1:23" x14ac:dyDescent="0.25">
      <c r="A10" s="19" t="s">
        <v>26</v>
      </c>
      <c r="B10" s="9">
        <v>21.870764495990539</v>
      </c>
      <c r="C10" s="9">
        <v>5.9199959033987994</v>
      </c>
      <c r="D10" s="4">
        <v>0.79325329254344423</v>
      </c>
      <c r="E10" s="4">
        <v>4.7971475689981516E-2</v>
      </c>
      <c r="F10" s="4">
        <v>0.12682111064592996</v>
      </c>
      <c r="G10" s="4">
        <v>2.9329352265847056E-2</v>
      </c>
      <c r="H10" s="4">
        <v>0.20617159819083075</v>
      </c>
      <c r="I10" s="4">
        <v>7.3545069164200672E-2</v>
      </c>
      <c r="J10" s="4">
        <v>0.16951841934713072</v>
      </c>
      <c r="K10" s="4">
        <v>8.2280383805630811E-2</v>
      </c>
      <c r="L10" s="4">
        <v>9.8727791588556199E-2</v>
      </c>
      <c r="M10" s="4">
        <v>4.0124867446350757E-2</v>
      </c>
      <c r="N10" s="20">
        <v>0.12092252503978215</v>
      </c>
      <c r="O10" s="4">
        <v>3.8839138168211218E-2</v>
      </c>
      <c r="P10" s="4">
        <v>0.74789923197330488</v>
      </c>
      <c r="Q10" s="4">
        <v>7.249747222929552E-2</v>
      </c>
      <c r="R10" s="20">
        <v>4.6923315879587547E-3</v>
      </c>
      <c r="S10" s="20">
        <v>8.3781885677315605E-4</v>
      </c>
      <c r="T10" s="20">
        <v>2.7316418458339514E-2</v>
      </c>
      <c r="U10" s="20">
        <v>5.1282525114864841E-3</v>
      </c>
      <c r="V10" s="20">
        <v>0.10873109103968789</v>
      </c>
      <c r="W10" s="20">
        <v>3.4035256034233248E-2</v>
      </c>
    </row>
    <row r="11" spans="1:23" x14ac:dyDescent="0.25">
      <c r="A11" s="19" t="s">
        <v>27</v>
      </c>
      <c r="B11" s="9">
        <v>16.798504307889488</v>
      </c>
      <c r="C11" s="9">
        <v>7.132396088967961</v>
      </c>
      <c r="D11" s="4">
        <v>0.70775569969310093</v>
      </c>
      <c r="E11" s="4">
        <v>0.18666512339852123</v>
      </c>
      <c r="F11" s="4">
        <v>0.16508157302935919</v>
      </c>
      <c r="G11" s="4">
        <v>4.9065519456492561E-2</v>
      </c>
      <c r="H11" s="4">
        <v>0.1298304224415685</v>
      </c>
      <c r="I11" s="4">
        <v>5.1405884297649529E-2</v>
      </c>
      <c r="J11" s="4">
        <v>6.975769096518851E-2</v>
      </c>
      <c r="K11" s="4">
        <v>7.243201510243423E-2</v>
      </c>
      <c r="L11" s="4">
        <v>4.6402723349227903E-2</v>
      </c>
      <c r="M11" s="4">
        <v>1.6227892036487505E-2</v>
      </c>
      <c r="N11" s="20">
        <v>0.17520676402735175</v>
      </c>
      <c r="O11" s="4">
        <v>5.3232614031785849E-2</v>
      </c>
      <c r="P11" s="4">
        <v>0.74957006301833651</v>
      </c>
      <c r="Q11" s="4">
        <v>0.11019971112798042</v>
      </c>
      <c r="R11" s="20">
        <v>5.5902466832239567E-3</v>
      </c>
      <c r="S11" s="20">
        <v>1.295619962892568E-3</v>
      </c>
      <c r="T11" s="20">
        <v>2.5561206008394718E-2</v>
      </c>
      <c r="U11" s="20">
        <v>5.1460839055725155E-3</v>
      </c>
      <c r="V11" s="20">
        <v>0.13800410825344803</v>
      </c>
      <c r="W11" s="20">
        <v>8.0732387322141982E-2</v>
      </c>
    </row>
    <row r="12" spans="1:23" x14ac:dyDescent="0.25">
      <c r="A12" s="19" t="s">
        <v>19</v>
      </c>
      <c r="B12" s="9">
        <v>14.820348647216264</v>
      </c>
      <c r="C12" s="9">
        <v>3.4956418811721961</v>
      </c>
      <c r="D12" s="4">
        <v>0.76374842395897269</v>
      </c>
      <c r="E12" s="4">
        <v>0.13240497826549971</v>
      </c>
      <c r="F12" s="4">
        <v>0.15832801784078279</v>
      </c>
      <c r="G12" s="4">
        <v>3.576471189234795E-2</v>
      </c>
      <c r="H12" s="4">
        <v>0.16415294762767629</v>
      </c>
      <c r="I12" s="4">
        <v>3.4198095860941122E-2</v>
      </c>
      <c r="J12" s="4">
        <v>0.12031153756742556</v>
      </c>
      <c r="K12" s="4">
        <v>5.4765216972115734E-2</v>
      </c>
      <c r="L12" s="4">
        <v>0.11786247604628342</v>
      </c>
      <c r="M12" s="4">
        <v>0.11182854611221929</v>
      </c>
      <c r="N12" s="20">
        <v>0.22274595674407749</v>
      </c>
      <c r="O12" s="4">
        <v>0.11048639747126023</v>
      </c>
      <c r="P12" s="4">
        <v>0.87598883370560721</v>
      </c>
      <c r="Q12" s="4">
        <v>5.425401346346586E-2</v>
      </c>
      <c r="R12" s="20">
        <v>7.0517848447036006E-3</v>
      </c>
      <c r="S12" s="20">
        <v>2.8716204349069725E-3</v>
      </c>
      <c r="T12" s="20">
        <v>2.5084975575120252E-2</v>
      </c>
      <c r="U12" s="20">
        <v>4.1894375239768522E-3</v>
      </c>
      <c r="V12" s="20">
        <v>9.043465337231478E-2</v>
      </c>
      <c r="W12" s="20">
        <v>5.7585395183794928E-2</v>
      </c>
    </row>
    <row r="13" spans="1:23" x14ac:dyDescent="0.25">
      <c r="A13" s="18" t="s">
        <v>20</v>
      </c>
      <c r="B13" s="9"/>
      <c r="C13" s="9"/>
      <c r="D13" s="4"/>
      <c r="E13" s="4"/>
      <c r="F13" s="4"/>
      <c r="G13" s="4"/>
      <c r="H13" s="4"/>
      <c r="I13" s="4"/>
      <c r="J13" s="4"/>
      <c r="K13" s="4"/>
      <c r="L13" s="4"/>
      <c r="M13" s="4"/>
      <c r="N13" s="20"/>
      <c r="O13" s="4"/>
      <c r="P13" s="4"/>
      <c r="Q13" s="4"/>
      <c r="R13" s="20"/>
      <c r="S13" s="20"/>
      <c r="T13" s="20"/>
      <c r="U13" s="20"/>
      <c r="V13" s="20"/>
      <c r="W13" s="20"/>
    </row>
    <row r="14" spans="1:23" x14ac:dyDescent="0.25">
      <c r="A14" s="19" t="s">
        <v>21</v>
      </c>
      <c r="B14" s="9">
        <v>15.348041539001807</v>
      </c>
      <c r="C14" s="9">
        <v>6.4983961310338199</v>
      </c>
      <c r="D14" s="4">
        <v>0.78764147990807565</v>
      </c>
      <c r="E14" s="4">
        <v>7.4943511651356015E-2</v>
      </c>
      <c r="F14" s="4">
        <v>0.1965646525025368</v>
      </c>
      <c r="G14" s="4">
        <v>4.403185275285857E-2</v>
      </c>
      <c r="H14" s="4">
        <v>0.17832912638327031</v>
      </c>
      <c r="I14" s="4">
        <v>2.2241226964289811E-2</v>
      </c>
      <c r="J14" s="4">
        <v>0.10726042185618398</v>
      </c>
      <c r="K14" s="4">
        <v>6.7639276015836317E-2</v>
      </c>
      <c r="L14" s="4">
        <v>6.3065502367194839E-2</v>
      </c>
      <c r="M14" s="4">
        <v>2.9910171547875671E-2</v>
      </c>
      <c r="N14" s="20">
        <v>0.15032348623698766</v>
      </c>
      <c r="O14" s="4">
        <v>0.11268988170509799</v>
      </c>
      <c r="P14" s="4">
        <v>0.82765648998595232</v>
      </c>
      <c r="Q14" s="4">
        <v>9.8645071538682697E-2</v>
      </c>
      <c r="R14" s="20">
        <v>6.9704553646446161E-3</v>
      </c>
      <c r="S14" s="20">
        <v>2.823061032989297E-3</v>
      </c>
      <c r="T14" s="20">
        <v>2.4332654688612745E-2</v>
      </c>
      <c r="U14" s="20">
        <v>5.2620449959731594E-3</v>
      </c>
      <c r="V14" s="20">
        <v>0.14157688997537357</v>
      </c>
      <c r="W14" s="20">
        <v>0.12485721079121267</v>
      </c>
    </row>
    <row r="15" spans="1:23" x14ac:dyDescent="0.25">
      <c r="A15" s="19" t="s">
        <v>22</v>
      </c>
      <c r="B15" s="9">
        <v>14.302437250997444</v>
      </c>
      <c r="C15" s="9">
        <v>1.8249332854822968</v>
      </c>
      <c r="D15" s="4">
        <v>0.78851417601041029</v>
      </c>
      <c r="E15" s="4">
        <v>9.3537408715180667E-2</v>
      </c>
      <c r="F15" s="4">
        <v>0.1854562626944648</v>
      </c>
      <c r="G15" s="4">
        <v>1.4619931877761491E-2</v>
      </c>
      <c r="H15" s="4">
        <v>0.20461110467123475</v>
      </c>
      <c r="I15" s="4">
        <v>3.3194739235679845E-2</v>
      </c>
      <c r="J15" s="4">
        <v>0.11181968003033624</v>
      </c>
      <c r="K15" s="4">
        <v>0.12687013311295459</v>
      </c>
      <c r="L15" s="4">
        <v>6.7069686304248324E-2</v>
      </c>
      <c r="M15" s="4">
        <v>2.2023773849084358E-2</v>
      </c>
      <c r="N15" s="20">
        <v>0.14847559234367455</v>
      </c>
      <c r="O15" s="4">
        <v>3.0302818064894019E-2</v>
      </c>
      <c r="P15" s="4">
        <v>0.7525584665054621</v>
      </c>
      <c r="Q15" s="4">
        <v>0.10202237084393985</v>
      </c>
      <c r="R15" s="20">
        <v>5.956952151629895E-3</v>
      </c>
      <c r="S15" s="20">
        <v>2.5530573876753576E-3</v>
      </c>
      <c r="T15" s="20">
        <v>2.3882776137672462E-2</v>
      </c>
      <c r="U15" s="20">
        <v>4.1183535997486448E-3</v>
      </c>
      <c r="V15" s="20">
        <v>0.23616456889972726</v>
      </c>
      <c r="W15" s="20">
        <v>0.18578475945795023</v>
      </c>
    </row>
    <row r="16" spans="1:23" x14ac:dyDescent="0.25">
      <c r="A16" s="19" t="s">
        <v>23</v>
      </c>
      <c r="B16" s="9">
        <v>13.418166299888817</v>
      </c>
      <c r="C16" s="9">
        <v>2.2232744900703389</v>
      </c>
      <c r="D16" s="4">
        <v>0.62543687472939424</v>
      </c>
      <c r="E16" s="4">
        <v>0.15333343380586953</v>
      </c>
      <c r="F16" s="4">
        <v>0.20322194033198887</v>
      </c>
      <c r="G16" s="4">
        <v>2.8820962883128652E-2</v>
      </c>
      <c r="H16" s="4">
        <v>0.21903969799168235</v>
      </c>
      <c r="I16" s="4">
        <v>4.5950745945347385E-2</v>
      </c>
      <c r="J16" s="4">
        <v>0.10204467853811629</v>
      </c>
      <c r="K16" s="4">
        <v>5.1353837708706981E-2</v>
      </c>
      <c r="L16" s="4">
        <v>8.2706237569406468E-2</v>
      </c>
      <c r="M16" s="4">
        <v>2.3621408679491314E-2</v>
      </c>
      <c r="N16" s="20">
        <v>0.11934358043564695</v>
      </c>
      <c r="O16" s="4">
        <v>1.457217223197301E-2</v>
      </c>
      <c r="P16" s="4">
        <v>0.82853984781485046</v>
      </c>
      <c r="Q16" s="4">
        <v>5.6354809503235875E-2</v>
      </c>
      <c r="R16" s="20">
        <v>5.7405301404915947E-3</v>
      </c>
      <c r="S16" s="20">
        <v>1.9217626968774451E-3</v>
      </c>
      <c r="T16" s="20">
        <v>2.4744098043718278E-2</v>
      </c>
      <c r="U16" s="20">
        <v>4.4799740349438849E-3</v>
      </c>
      <c r="V16" s="20">
        <v>0.10343516813517072</v>
      </c>
      <c r="W16" s="20">
        <v>3.5769393684879643E-2</v>
      </c>
    </row>
    <row r="17" spans="1:23" x14ac:dyDescent="0.25">
      <c r="A17" s="17" t="s">
        <v>14</v>
      </c>
      <c r="B17" s="9"/>
      <c r="C17" s="9"/>
      <c r="D17" s="4"/>
      <c r="E17" s="4"/>
      <c r="F17" s="4"/>
      <c r="G17" s="4"/>
      <c r="H17" s="4"/>
      <c r="I17" s="4"/>
      <c r="J17" s="4"/>
      <c r="K17" s="4"/>
      <c r="L17" s="4"/>
      <c r="M17" s="4"/>
      <c r="N17" s="20"/>
      <c r="O17" s="4"/>
      <c r="P17" s="4"/>
      <c r="Q17" s="4"/>
      <c r="R17" s="20"/>
      <c r="S17" s="20"/>
      <c r="T17" s="20"/>
      <c r="U17" s="20"/>
      <c r="V17" s="20"/>
      <c r="W17" s="20"/>
    </row>
    <row r="18" spans="1:23" x14ac:dyDescent="0.25">
      <c r="A18" s="18" t="s">
        <v>15</v>
      </c>
      <c r="B18" s="9"/>
      <c r="C18" s="9"/>
      <c r="D18" s="4"/>
      <c r="E18" s="4"/>
      <c r="F18" s="4"/>
      <c r="G18" s="4"/>
      <c r="H18" s="4"/>
      <c r="I18" s="4"/>
      <c r="J18" s="4"/>
      <c r="K18" s="4"/>
      <c r="L18" s="4"/>
      <c r="M18" s="4"/>
      <c r="N18" s="20"/>
      <c r="O18" s="4"/>
      <c r="P18" s="4"/>
      <c r="Q18" s="4"/>
      <c r="R18" s="20"/>
      <c r="S18" s="20"/>
      <c r="T18" s="20"/>
      <c r="U18" s="20"/>
      <c r="V18" s="20"/>
      <c r="W18" s="20"/>
    </row>
    <row r="19" spans="1:23" x14ac:dyDescent="0.25">
      <c r="A19" s="19" t="s">
        <v>24</v>
      </c>
      <c r="B19" s="9">
        <v>15.399852679286205</v>
      </c>
      <c r="C19" s="9">
        <v>3.7126959020421508</v>
      </c>
      <c r="D19" s="4">
        <v>0.74563143850584568</v>
      </c>
      <c r="E19" s="4">
        <v>0.12112554797701122</v>
      </c>
      <c r="F19" s="4">
        <v>0.17527925223112106</v>
      </c>
      <c r="G19" s="4">
        <v>3.3032700091853821E-2</v>
      </c>
      <c r="H19" s="4">
        <v>0.22864623912851603</v>
      </c>
      <c r="I19" s="4">
        <v>9.3309363537575157E-2</v>
      </c>
      <c r="J19" s="4">
        <v>0.1033914922688616</v>
      </c>
      <c r="K19" s="4">
        <v>2.9304100006863187E-2</v>
      </c>
      <c r="L19" s="4">
        <v>7.6462135588421007E-2</v>
      </c>
      <c r="M19" s="4">
        <v>3.3825287688048516E-2</v>
      </c>
      <c r="N19" s="20">
        <v>0.12833801807779793</v>
      </c>
      <c r="O19" s="4">
        <v>4.1973902563040053E-2</v>
      </c>
      <c r="P19" s="4">
        <v>0.8044461486761012</v>
      </c>
      <c r="Q19" s="4">
        <v>8.9334844830259885E-2</v>
      </c>
      <c r="R19" s="20">
        <v>5.0181026596011835E-3</v>
      </c>
      <c r="S19" s="20">
        <v>2.469567205607343E-3</v>
      </c>
      <c r="T19" s="20">
        <v>2.1221546328388855E-2</v>
      </c>
      <c r="U19" s="20">
        <v>7.4579205514109688E-3</v>
      </c>
      <c r="V19" s="20">
        <v>0.10394840567964277</v>
      </c>
      <c r="W19" s="20">
        <v>6.3504925415801661E-2</v>
      </c>
    </row>
    <row r="20" spans="1:23" x14ac:dyDescent="0.25">
      <c r="A20" s="19" t="s">
        <v>25</v>
      </c>
      <c r="B20" s="9">
        <v>18.677990958785742</v>
      </c>
      <c r="C20" s="9">
        <v>6.2384193581597733</v>
      </c>
      <c r="D20" s="4">
        <v>0.64729268180498556</v>
      </c>
      <c r="E20" s="4">
        <v>0.22577545966806295</v>
      </c>
      <c r="F20" s="4">
        <v>0.13554733788425272</v>
      </c>
      <c r="G20" s="4">
        <v>3.4382042736854919E-2</v>
      </c>
      <c r="H20" s="4">
        <v>0.20246258265284445</v>
      </c>
      <c r="I20" s="4">
        <v>2.8054533328983867E-2</v>
      </c>
      <c r="J20" s="4">
        <v>9.0359773784381744E-2</v>
      </c>
      <c r="K20" s="4">
        <v>6.8429655122412975E-2</v>
      </c>
      <c r="L20" s="4">
        <v>7.0872721530965258E-2</v>
      </c>
      <c r="M20" s="4">
        <v>4.7110105536741907E-2</v>
      </c>
      <c r="N20" s="20">
        <v>0.13565698394462136</v>
      </c>
      <c r="O20" s="4">
        <v>4.6266026811049764E-2</v>
      </c>
      <c r="P20" s="4">
        <v>0.76073524757797328</v>
      </c>
      <c r="Q20" s="4">
        <v>0.11784220624717923</v>
      </c>
      <c r="R20" s="20">
        <v>6.887752930761974E-3</v>
      </c>
      <c r="S20" s="20">
        <v>4.375895211313729E-3</v>
      </c>
      <c r="T20" s="20">
        <v>2.4405787345639956E-2</v>
      </c>
      <c r="U20" s="20">
        <v>1.3209125391020966E-2</v>
      </c>
      <c r="V20" s="20">
        <v>0.17302730303800487</v>
      </c>
      <c r="W20" s="20">
        <v>0.16593966476815925</v>
      </c>
    </row>
    <row r="21" spans="1:23" x14ac:dyDescent="0.25">
      <c r="A21" s="19" t="s">
        <v>16</v>
      </c>
      <c r="B21" s="9">
        <v>21.259641509240762</v>
      </c>
      <c r="C21" s="9">
        <v>4.5152662245135389</v>
      </c>
      <c r="D21" s="4">
        <v>0.69149881995325024</v>
      </c>
      <c r="E21" s="4">
        <v>0.17979570185600152</v>
      </c>
      <c r="F21" s="4">
        <v>0.12805001003046831</v>
      </c>
      <c r="G21" s="4">
        <v>3.0588843918385181E-2</v>
      </c>
      <c r="H21" s="4">
        <v>0.21053165776913543</v>
      </c>
      <c r="I21" s="4">
        <v>3.3968068211956449E-2</v>
      </c>
      <c r="J21" s="4">
        <v>0.10438219061609649</v>
      </c>
      <c r="K21" s="4">
        <v>4.7713712694975062E-2</v>
      </c>
      <c r="L21" s="4">
        <v>7.4275317457589682E-2</v>
      </c>
      <c r="M21" s="4">
        <v>3.6490112808006119E-2</v>
      </c>
      <c r="N21" s="20">
        <v>0.11726648370874648</v>
      </c>
      <c r="O21" s="4">
        <v>3.0181767851239487E-2</v>
      </c>
      <c r="P21" s="4">
        <v>0.76959297248125946</v>
      </c>
      <c r="Q21" s="4">
        <v>0.15846416808467706</v>
      </c>
      <c r="R21" s="20">
        <v>1.049975922457777E-2</v>
      </c>
      <c r="S21" s="20">
        <v>9.5764859299026801E-3</v>
      </c>
      <c r="T21" s="20">
        <v>5.9064450424137493E-3</v>
      </c>
      <c r="U21" s="20">
        <v>7.4031004050594245E-3</v>
      </c>
      <c r="V21" s="20">
        <v>0.16746436677721541</v>
      </c>
      <c r="W21" s="20">
        <v>0.14637584545129351</v>
      </c>
    </row>
    <row r="22" spans="1:23" x14ac:dyDescent="0.25">
      <c r="A22" s="18" t="s">
        <v>12</v>
      </c>
      <c r="B22" s="9"/>
      <c r="C22" s="9"/>
      <c r="D22" s="4"/>
      <c r="E22" s="4"/>
      <c r="F22" s="4"/>
      <c r="G22" s="4"/>
      <c r="H22" s="4"/>
      <c r="I22" s="4"/>
      <c r="J22" s="4"/>
      <c r="K22" s="4"/>
      <c r="L22" s="4"/>
      <c r="M22" s="4"/>
      <c r="N22" s="20"/>
      <c r="O22" s="4"/>
      <c r="P22" s="4"/>
      <c r="Q22" s="4"/>
      <c r="R22" s="20"/>
      <c r="S22" s="20"/>
      <c r="T22" s="20"/>
      <c r="U22" s="20"/>
      <c r="V22" s="20"/>
      <c r="W22" s="20"/>
    </row>
    <row r="23" spans="1:23" x14ac:dyDescent="0.25">
      <c r="A23" s="19" t="s">
        <v>17</v>
      </c>
      <c r="B23" s="9">
        <v>19.647219453667859</v>
      </c>
      <c r="C23" s="9">
        <v>6.0281606822879858</v>
      </c>
      <c r="D23" s="4">
        <v>0.76881140835049433</v>
      </c>
      <c r="E23" s="4">
        <v>8.4241985199240421E-2</v>
      </c>
      <c r="F23" s="4">
        <v>0.13410399916271368</v>
      </c>
      <c r="G23" s="4">
        <v>3.9497407295778025E-2</v>
      </c>
      <c r="H23" s="4">
        <v>0.17409968761412445</v>
      </c>
      <c r="I23" s="4">
        <v>6.1118150490498457E-2</v>
      </c>
      <c r="J23" s="4">
        <v>9.6616642551577064E-2</v>
      </c>
      <c r="K23" s="4">
        <v>2.5264542773130796E-2</v>
      </c>
      <c r="L23" s="4">
        <v>4.0883159401774942E-2</v>
      </c>
      <c r="M23" s="4">
        <v>2.960858803940649E-2</v>
      </c>
      <c r="N23" s="20">
        <v>0.170274845109991</v>
      </c>
      <c r="O23" s="4">
        <v>0.12742872806850394</v>
      </c>
      <c r="P23" s="4">
        <v>0.76871770364303271</v>
      </c>
      <c r="Q23" s="4">
        <v>0.15314973904800602</v>
      </c>
      <c r="R23" s="20">
        <v>5.4869204243137813E-3</v>
      </c>
      <c r="S23" s="20">
        <v>1.8442884363026346E-3</v>
      </c>
      <c r="T23" s="20">
        <v>1.6327027925119836E-2</v>
      </c>
      <c r="U23" s="20">
        <v>1.0232141249049231E-2</v>
      </c>
      <c r="V23" s="20">
        <v>0.22248217891944178</v>
      </c>
      <c r="W23" s="20">
        <v>0.2515324900814776</v>
      </c>
    </row>
    <row r="24" spans="1:23" x14ac:dyDescent="0.25">
      <c r="A24" s="19" t="s">
        <v>13</v>
      </c>
      <c r="B24" s="9">
        <v>21.124156982894434</v>
      </c>
      <c r="C24" s="9">
        <v>8.0556091663772431</v>
      </c>
      <c r="D24" s="4">
        <v>0.75309443124155273</v>
      </c>
      <c r="E24" s="4">
        <v>0.12963503134408685</v>
      </c>
      <c r="F24" s="4">
        <v>0.14096951484680176</v>
      </c>
      <c r="G24" s="4">
        <v>5.2512205926592316E-2</v>
      </c>
      <c r="H24" s="4">
        <v>0.19088161514141597</v>
      </c>
      <c r="I24" s="4">
        <v>5.1165413719532378E-2</v>
      </c>
      <c r="J24" s="4">
        <v>0.13625538193445169</v>
      </c>
      <c r="K24" s="4">
        <v>0.12495712702137829</v>
      </c>
      <c r="L24" s="4">
        <v>5.3811726927741811E-2</v>
      </c>
      <c r="M24" s="4">
        <v>3.6818432534806801E-2</v>
      </c>
      <c r="N24" s="20">
        <v>0.12449369892863582</v>
      </c>
      <c r="O24" s="4">
        <v>2.6831932866250258E-2</v>
      </c>
      <c r="P24" s="4">
        <v>0.83418553873057832</v>
      </c>
      <c r="Q24" s="4">
        <v>7.8548764271818089E-2</v>
      </c>
      <c r="R24" s="20">
        <v>3.9109836230830797E-3</v>
      </c>
      <c r="S24" s="20">
        <v>1.45414634539424E-3</v>
      </c>
      <c r="T24" s="20">
        <v>6.7030768551375594E-3</v>
      </c>
      <c r="U24" s="20">
        <v>1.1628159381178504E-2</v>
      </c>
      <c r="V24" s="20">
        <v>7.7990039011360757E-2</v>
      </c>
      <c r="W24" s="20">
        <v>5.6110742453033741E-2</v>
      </c>
    </row>
    <row r="25" spans="1:23" x14ac:dyDescent="0.25">
      <c r="A25" s="19" t="s">
        <v>28</v>
      </c>
      <c r="B25" s="9">
        <v>22.777204111348254</v>
      </c>
      <c r="C25" s="9">
        <v>7.5535963409748748</v>
      </c>
      <c r="D25" s="4">
        <v>0.75938690947553944</v>
      </c>
      <c r="E25" s="4">
        <v>0.10371962254872266</v>
      </c>
      <c r="F25" s="4">
        <v>0.12714574796458086</v>
      </c>
      <c r="G25" s="4">
        <v>5.0504334430453227E-2</v>
      </c>
      <c r="H25" s="4">
        <v>0.17848109908040496</v>
      </c>
      <c r="I25" s="4">
        <v>4.3723854914449425E-2</v>
      </c>
      <c r="J25" s="4">
        <v>0.13363083526158076</v>
      </c>
      <c r="K25" s="4">
        <v>8.0064031221035226E-2</v>
      </c>
      <c r="L25" s="4">
        <v>6.1291246133371231E-2</v>
      </c>
      <c r="M25" s="4">
        <v>4.1386462473840042E-2</v>
      </c>
      <c r="N25" s="20">
        <v>0.1513831894434953</v>
      </c>
      <c r="O25" s="4">
        <v>6.0931184837888043E-2</v>
      </c>
      <c r="P25" s="4">
        <v>0.71218697860829561</v>
      </c>
      <c r="Q25" s="4">
        <v>0.24867029975056404</v>
      </c>
      <c r="R25" s="20">
        <v>4.4362975203183705E-3</v>
      </c>
      <c r="S25" s="20">
        <v>2.3795775264796588E-3</v>
      </c>
      <c r="T25" s="20">
        <v>2.1490011088606736E-4</v>
      </c>
      <c r="U25" s="20">
        <v>2.8850712995269376E-4</v>
      </c>
      <c r="V25" s="20">
        <v>0.20551516795307465</v>
      </c>
      <c r="W25" s="20">
        <v>0.33311116359795356</v>
      </c>
    </row>
    <row r="26" spans="1:23" x14ac:dyDescent="0.25">
      <c r="A26" s="18" t="s">
        <v>18</v>
      </c>
      <c r="B26" s="9"/>
      <c r="C26" s="9"/>
      <c r="D26" s="4"/>
      <c r="E26" s="4"/>
      <c r="F26" s="4"/>
      <c r="G26" s="4"/>
      <c r="H26" s="4"/>
      <c r="I26" s="4"/>
      <c r="J26" s="4"/>
      <c r="K26" s="4"/>
      <c r="L26" s="4"/>
      <c r="M26" s="4"/>
      <c r="N26" s="20"/>
      <c r="O26" s="4"/>
      <c r="P26" s="4"/>
      <c r="Q26" s="4"/>
      <c r="R26" s="20"/>
      <c r="S26" s="20"/>
      <c r="T26" s="20"/>
      <c r="U26" s="20"/>
      <c r="V26" s="20"/>
      <c r="W26" s="20"/>
    </row>
    <row r="27" spans="1:23" x14ac:dyDescent="0.25">
      <c r="A27" s="19" t="s">
        <v>26</v>
      </c>
      <c r="B27" s="9">
        <v>18.873101457419143</v>
      </c>
      <c r="C27" s="9">
        <v>9.0671257563564698</v>
      </c>
      <c r="D27" s="4">
        <v>0.76055711763447542</v>
      </c>
      <c r="E27" s="4">
        <v>0.11798012376792251</v>
      </c>
      <c r="F27" s="4">
        <v>0.15664907958772448</v>
      </c>
      <c r="G27" s="4">
        <v>6.0083154986741154E-2</v>
      </c>
      <c r="H27" s="4">
        <v>0.17312215002973674</v>
      </c>
      <c r="I27" s="4">
        <v>3.5722077825907105E-2</v>
      </c>
      <c r="J27" s="4">
        <v>0.1208404236570296</v>
      </c>
      <c r="K27" s="4">
        <v>3.7772658229375047E-2</v>
      </c>
      <c r="L27" s="4">
        <v>6.1890804350739854E-2</v>
      </c>
      <c r="M27" s="4">
        <v>4.2160383621610668E-2</v>
      </c>
      <c r="N27" s="20">
        <v>0.12564049100543065</v>
      </c>
      <c r="O27" s="4">
        <v>4.0564529860847118E-2</v>
      </c>
      <c r="P27" s="4">
        <v>0.80430159620878694</v>
      </c>
      <c r="Q27" s="4">
        <v>0.1697228377906024</v>
      </c>
      <c r="R27" s="20">
        <v>7.1127538442851508E-3</v>
      </c>
      <c r="S27" s="20">
        <v>5.1820723133788145E-3</v>
      </c>
      <c r="T27" s="20">
        <v>3.4949297713057293E-4</v>
      </c>
      <c r="U27" s="20">
        <v>5.6830822918496496E-4</v>
      </c>
      <c r="V27" s="20">
        <v>0.14152883646267478</v>
      </c>
      <c r="W27" s="20">
        <v>0.20340159753906378</v>
      </c>
    </row>
    <row r="28" spans="1:23" ht="30" x14ac:dyDescent="0.25">
      <c r="A28" s="22" t="s">
        <v>35</v>
      </c>
      <c r="B28" s="9">
        <v>18.428193218359556</v>
      </c>
      <c r="C28" s="9">
        <v>7.1251309760697898</v>
      </c>
      <c r="D28" s="4">
        <v>0.7357378350177548</v>
      </c>
      <c r="E28" s="4">
        <v>0.14456902213171621</v>
      </c>
      <c r="F28" s="4">
        <v>0.15520902145706433</v>
      </c>
      <c r="G28" s="4">
        <v>4.9412164860363469E-2</v>
      </c>
      <c r="H28" s="4">
        <v>0.18871523612873611</v>
      </c>
      <c r="I28" s="4">
        <v>5.8229142619790925E-2</v>
      </c>
      <c r="J28" s="4">
        <v>0.11279314234700655</v>
      </c>
      <c r="K28" s="4">
        <v>7.8395320438466337E-2</v>
      </c>
      <c r="L28" s="4">
        <v>6.6532276251949782E-2</v>
      </c>
      <c r="M28" s="4">
        <v>4.1728506470861584E-2</v>
      </c>
      <c r="N28" s="20">
        <v>0.14336746227245609</v>
      </c>
      <c r="O28" s="4">
        <v>7.524020611849784E-2</v>
      </c>
      <c r="P28" s="4">
        <v>0.7857293255201101</v>
      </c>
      <c r="Q28" s="4">
        <v>0.13644939800953079</v>
      </c>
      <c r="R28" s="20">
        <v>6.1022569045047137E-3</v>
      </c>
      <c r="S28" s="20">
        <v>4.1518819131154553E-3</v>
      </c>
      <c r="T28" s="20">
        <v>1.6998422755568756E-2</v>
      </c>
      <c r="U28" s="20">
        <v>1.2169712998958061E-2</v>
      </c>
      <c r="V28" s="20">
        <v>0.14867303958730221</v>
      </c>
      <c r="W28" s="20">
        <v>0.16952584462284678</v>
      </c>
    </row>
    <row r="29" spans="1:23" x14ac:dyDescent="0.25">
      <c r="A29" s="22"/>
      <c r="B29" s="4"/>
      <c r="C29" s="4"/>
      <c r="D29" s="4"/>
      <c r="E29" s="4"/>
      <c r="F29" s="4"/>
      <c r="G29" s="20"/>
      <c r="H29" s="9"/>
    </row>
    <row r="31" spans="1:23" x14ac:dyDescent="0.25">
      <c r="A31" s="16" t="s">
        <v>7</v>
      </c>
      <c r="B31" t="s">
        <v>51</v>
      </c>
    </row>
    <row r="33" spans="1:6" ht="75" x14ac:dyDescent="0.25">
      <c r="A33" s="16" t="s">
        <v>10</v>
      </c>
      <c r="B33" s="21" t="s">
        <v>30</v>
      </c>
      <c r="C33" s="23" t="s">
        <v>50</v>
      </c>
      <c r="D33" s="21" t="s">
        <v>31</v>
      </c>
      <c r="E33" s="21" t="s">
        <v>32</v>
      </c>
      <c r="F33" s="21" t="s">
        <v>34</v>
      </c>
    </row>
    <row r="34" spans="1:6" x14ac:dyDescent="0.25">
      <c r="A34" s="17" t="s">
        <v>11</v>
      </c>
      <c r="B34" s="4"/>
      <c r="C34" s="4"/>
      <c r="D34" s="4"/>
      <c r="E34" s="4"/>
      <c r="F34" s="20"/>
    </row>
    <row r="35" spans="1:6" x14ac:dyDescent="0.25">
      <c r="A35" s="18" t="s">
        <v>12</v>
      </c>
      <c r="B35" s="4"/>
      <c r="C35" s="4"/>
      <c r="D35" s="4"/>
      <c r="E35" s="4"/>
      <c r="F35" s="20"/>
    </row>
    <row r="36" spans="1:6" x14ac:dyDescent="0.25">
      <c r="A36" s="19" t="s">
        <v>13</v>
      </c>
      <c r="B36" s="4">
        <v>0.11817805220683415</v>
      </c>
      <c r="C36" s="4">
        <v>0.20337652912924389</v>
      </c>
      <c r="D36" s="4">
        <v>0.18200145570998699</v>
      </c>
      <c r="E36" s="4">
        <v>5.3489470325198997E-2</v>
      </c>
      <c r="F36" s="20">
        <v>0.12381137952866034</v>
      </c>
    </row>
    <row r="37" spans="1:6" x14ac:dyDescent="0.25">
      <c r="A37" s="18" t="s">
        <v>18</v>
      </c>
      <c r="B37" s="4"/>
      <c r="C37" s="4"/>
      <c r="D37" s="4"/>
      <c r="E37" s="4"/>
      <c r="F37" s="20"/>
    </row>
    <row r="38" spans="1:6" x14ac:dyDescent="0.25">
      <c r="A38" s="19" t="s">
        <v>26</v>
      </c>
      <c r="B38" s="4">
        <v>0.12682111064592996</v>
      </c>
      <c r="C38" s="4">
        <v>0.16951841934713072</v>
      </c>
      <c r="D38" s="4">
        <v>0.20617159819083075</v>
      </c>
      <c r="E38" s="4">
        <v>9.8727791588556199E-2</v>
      </c>
      <c r="F38" s="20">
        <v>0.12092252503978215</v>
      </c>
    </row>
    <row r="39" spans="1:6" x14ac:dyDescent="0.25">
      <c r="A39" s="19" t="s">
        <v>27</v>
      </c>
      <c r="B39" s="4">
        <v>0.16508157302935919</v>
      </c>
      <c r="C39" s="4">
        <v>6.975769096518851E-2</v>
      </c>
      <c r="D39" s="4">
        <v>0.1298304224415685</v>
      </c>
      <c r="E39" s="4">
        <v>4.6402723349227903E-2</v>
      </c>
      <c r="F39" s="20">
        <v>0.17520676402735175</v>
      </c>
    </row>
    <row r="40" spans="1:6" x14ac:dyDescent="0.25">
      <c r="A40" s="19" t="s">
        <v>19</v>
      </c>
      <c r="B40" s="4">
        <v>0.15832801784078279</v>
      </c>
      <c r="C40" s="4">
        <v>0.12031153756742556</v>
      </c>
      <c r="D40" s="4">
        <v>0.16415294762767629</v>
      </c>
      <c r="E40" s="4">
        <v>0.11786247604628342</v>
      </c>
      <c r="F40" s="20">
        <v>0.22274595674407749</v>
      </c>
    </row>
    <row r="41" spans="1:6" x14ac:dyDescent="0.25">
      <c r="A41" s="18" t="s">
        <v>20</v>
      </c>
      <c r="B41" s="4"/>
      <c r="C41" s="4"/>
      <c r="D41" s="4"/>
      <c r="E41" s="4"/>
      <c r="F41" s="20"/>
    </row>
    <row r="42" spans="1:6" x14ac:dyDescent="0.25">
      <c r="A42" s="19" t="s">
        <v>21</v>
      </c>
      <c r="B42" s="4">
        <v>0.1965646525025368</v>
      </c>
      <c r="C42" s="4">
        <v>0.10726042185618398</v>
      </c>
      <c r="D42" s="4">
        <v>0.17832912638327031</v>
      </c>
      <c r="E42" s="4">
        <v>6.3065502367194839E-2</v>
      </c>
      <c r="F42" s="20">
        <v>0.15032348623698766</v>
      </c>
    </row>
    <row r="43" spans="1:6" x14ac:dyDescent="0.25">
      <c r="A43" s="19" t="s">
        <v>22</v>
      </c>
      <c r="B43" s="4">
        <v>0.1854562626944648</v>
      </c>
      <c r="C43" s="4">
        <v>0.11181968003033624</v>
      </c>
      <c r="D43" s="4">
        <v>0.20461110467123475</v>
      </c>
      <c r="E43" s="4">
        <v>6.7069686304248324E-2</v>
      </c>
      <c r="F43" s="20">
        <v>0.14847559234367455</v>
      </c>
    </row>
    <row r="44" spans="1:6" x14ac:dyDescent="0.25">
      <c r="A44" s="19" t="s">
        <v>23</v>
      </c>
      <c r="B44" s="4">
        <v>0.20322194033198887</v>
      </c>
      <c r="C44" s="4">
        <v>0.10204467853811629</v>
      </c>
      <c r="D44" s="4">
        <v>0.21903969799168235</v>
      </c>
      <c r="E44" s="4">
        <v>8.2706237569406468E-2</v>
      </c>
      <c r="F44" s="20">
        <v>0.11934358043564695</v>
      </c>
    </row>
    <row r="45" spans="1:6" x14ac:dyDescent="0.25">
      <c r="A45" s="17" t="s">
        <v>14</v>
      </c>
      <c r="B45" s="4"/>
      <c r="C45" s="4"/>
      <c r="D45" s="4"/>
      <c r="E45" s="4"/>
      <c r="F45" s="20"/>
    </row>
    <row r="46" spans="1:6" x14ac:dyDescent="0.25">
      <c r="A46" s="18" t="s">
        <v>15</v>
      </c>
      <c r="B46" s="4"/>
      <c r="C46" s="4"/>
      <c r="D46" s="4"/>
      <c r="E46" s="4"/>
      <c r="F46" s="20"/>
    </row>
    <row r="47" spans="1:6" x14ac:dyDescent="0.25">
      <c r="A47" s="19" t="s">
        <v>24</v>
      </c>
      <c r="B47" s="4">
        <v>0.17527925223112106</v>
      </c>
      <c r="C47" s="4">
        <v>0.1033914922688616</v>
      </c>
      <c r="D47" s="4">
        <v>0.22864623912851603</v>
      </c>
      <c r="E47" s="4">
        <v>7.6462135588421007E-2</v>
      </c>
      <c r="F47" s="20">
        <v>0.12833801807779793</v>
      </c>
    </row>
    <row r="48" spans="1:6" x14ac:dyDescent="0.25">
      <c r="A48" s="19" t="s">
        <v>25</v>
      </c>
      <c r="B48" s="4">
        <v>0.13554733788425272</v>
      </c>
      <c r="C48" s="4">
        <v>9.0359773784381744E-2</v>
      </c>
      <c r="D48" s="4">
        <v>0.20246258265284445</v>
      </c>
      <c r="E48" s="4">
        <v>7.0872721530965258E-2</v>
      </c>
      <c r="F48" s="20">
        <v>0.13565698394462136</v>
      </c>
    </row>
    <row r="49" spans="1:6" x14ac:dyDescent="0.25">
      <c r="A49" s="19" t="s">
        <v>16</v>
      </c>
      <c r="B49" s="4">
        <v>0.12805001003046831</v>
      </c>
      <c r="C49" s="4">
        <v>0.10438219061609649</v>
      </c>
      <c r="D49" s="4">
        <v>0.21053165776913543</v>
      </c>
      <c r="E49" s="4">
        <v>7.4275317457589682E-2</v>
      </c>
      <c r="F49" s="20">
        <v>0.11726648370874648</v>
      </c>
    </row>
    <row r="50" spans="1:6" x14ac:dyDescent="0.25">
      <c r="A50" s="18" t="s">
        <v>12</v>
      </c>
      <c r="B50" s="4"/>
      <c r="C50" s="4"/>
      <c r="D50" s="4"/>
      <c r="E50" s="4"/>
      <c r="F50" s="20"/>
    </row>
    <row r="51" spans="1:6" x14ac:dyDescent="0.25">
      <c r="A51" s="19" t="s">
        <v>17</v>
      </c>
      <c r="B51" s="4">
        <v>0.13410399916271368</v>
      </c>
      <c r="C51" s="4">
        <v>9.6616642551577064E-2</v>
      </c>
      <c r="D51" s="4">
        <v>0.17409968761412445</v>
      </c>
      <c r="E51" s="4">
        <v>4.0883159401774942E-2</v>
      </c>
      <c r="F51" s="20">
        <v>0.170274845109991</v>
      </c>
    </row>
    <row r="52" spans="1:6" x14ac:dyDescent="0.25">
      <c r="A52" s="19" t="s">
        <v>13</v>
      </c>
      <c r="B52" s="4">
        <v>0.14096951484680176</v>
      </c>
      <c r="C52" s="4">
        <v>0.13625538193445169</v>
      </c>
      <c r="D52" s="4">
        <v>0.19088161514141597</v>
      </c>
      <c r="E52" s="4">
        <v>5.3811726927741811E-2</v>
      </c>
      <c r="F52" s="20">
        <v>0.12449369892863582</v>
      </c>
    </row>
    <row r="53" spans="1:6" x14ac:dyDescent="0.25">
      <c r="A53" s="19" t="s">
        <v>28</v>
      </c>
      <c r="B53" s="4">
        <v>0.12714574796458086</v>
      </c>
      <c r="C53" s="4">
        <v>0.13363083526158076</v>
      </c>
      <c r="D53" s="4">
        <v>0.17848109908040496</v>
      </c>
      <c r="E53" s="4">
        <v>6.1291246133371231E-2</v>
      </c>
      <c r="F53" s="20">
        <v>0.1513831894434953</v>
      </c>
    </row>
    <row r="54" spans="1:6" x14ac:dyDescent="0.25">
      <c r="A54" s="18" t="s">
        <v>18</v>
      </c>
      <c r="B54" s="4"/>
      <c r="C54" s="4"/>
      <c r="D54" s="4"/>
      <c r="E54" s="4"/>
      <c r="F54" s="20"/>
    </row>
    <row r="55" spans="1:6" x14ac:dyDescent="0.25">
      <c r="A55" s="19" t="s">
        <v>26</v>
      </c>
      <c r="B55" s="4">
        <v>0.15664907958772448</v>
      </c>
      <c r="C55" s="4">
        <v>0.1208404236570296</v>
      </c>
      <c r="D55" s="4">
        <v>0.17312215002973674</v>
      </c>
      <c r="E55" s="4">
        <v>6.1890804350739854E-2</v>
      </c>
      <c r="F55" s="20">
        <v>0.12564049100543065</v>
      </c>
    </row>
    <row r="56" spans="1:6" ht="30" x14ac:dyDescent="0.25">
      <c r="A56" s="22" t="s">
        <v>35</v>
      </c>
      <c r="B56" s="4">
        <v>0.15520902145706433</v>
      </c>
      <c r="C56" s="4">
        <v>0.11279314234700655</v>
      </c>
      <c r="D56" s="4">
        <v>0.18871523612873611</v>
      </c>
      <c r="E56" s="4">
        <v>6.6532276251949782E-2</v>
      </c>
      <c r="F56" s="20">
        <v>0.14336746227245609</v>
      </c>
    </row>
    <row r="57" spans="1:6" x14ac:dyDescent="0.25">
      <c r="A57" s="22"/>
      <c r="B57" s="4"/>
      <c r="C57" s="4"/>
      <c r="D57" s="4"/>
      <c r="E57" s="4"/>
      <c r="F57" s="20"/>
    </row>
    <row r="59" spans="1:6" x14ac:dyDescent="0.25">
      <c r="A59" s="16" t="s">
        <v>7</v>
      </c>
      <c r="B59" t="s">
        <v>51</v>
      </c>
    </row>
    <row r="61" spans="1:6" ht="90" x14ac:dyDescent="0.25">
      <c r="A61" s="16" t="s">
        <v>10</v>
      </c>
      <c r="B61" s="23" t="s">
        <v>29</v>
      </c>
      <c r="C61" s="23" t="s">
        <v>33</v>
      </c>
    </row>
    <row r="62" spans="1:6" x14ac:dyDescent="0.25">
      <c r="A62" s="17" t="s">
        <v>11</v>
      </c>
      <c r="B62" s="4"/>
      <c r="C62" s="9"/>
    </row>
    <row r="63" spans="1:6" x14ac:dyDescent="0.25">
      <c r="A63" s="18" t="s">
        <v>12</v>
      </c>
      <c r="B63" s="4"/>
      <c r="C63" s="9"/>
    </row>
    <row r="64" spans="1:6" x14ac:dyDescent="0.25">
      <c r="A64" s="19" t="s">
        <v>13</v>
      </c>
      <c r="B64" s="4">
        <v>0.72289759354255068</v>
      </c>
      <c r="C64" s="9">
        <v>25.492632264793301</v>
      </c>
    </row>
    <row r="65" spans="1:3" x14ac:dyDescent="0.25">
      <c r="A65" s="18" t="s">
        <v>18</v>
      </c>
      <c r="B65" s="4"/>
      <c r="C65" s="9"/>
    </row>
    <row r="66" spans="1:3" x14ac:dyDescent="0.25">
      <c r="A66" s="19" t="s">
        <v>26</v>
      </c>
      <c r="B66" s="4">
        <v>0.79325329254344423</v>
      </c>
      <c r="C66" s="9">
        <v>21.870764495990539</v>
      </c>
    </row>
    <row r="67" spans="1:3" x14ac:dyDescent="0.25">
      <c r="A67" s="19" t="s">
        <v>27</v>
      </c>
      <c r="B67" s="4">
        <v>0.70775569969310093</v>
      </c>
      <c r="C67" s="9">
        <v>16.798504307889488</v>
      </c>
    </row>
    <row r="68" spans="1:3" x14ac:dyDescent="0.25">
      <c r="A68" s="19" t="s">
        <v>19</v>
      </c>
      <c r="B68" s="4">
        <v>0.76374842395897269</v>
      </c>
      <c r="C68" s="9">
        <v>14.820348647216264</v>
      </c>
    </row>
    <row r="69" spans="1:3" x14ac:dyDescent="0.25">
      <c r="A69" s="18" t="s">
        <v>20</v>
      </c>
      <c r="B69" s="4"/>
      <c r="C69" s="9"/>
    </row>
    <row r="70" spans="1:3" x14ac:dyDescent="0.25">
      <c r="A70" s="19" t="s">
        <v>21</v>
      </c>
      <c r="B70" s="4">
        <v>0.78764147990807565</v>
      </c>
      <c r="C70" s="9">
        <v>15.348041539001807</v>
      </c>
    </row>
    <row r="71" spans="1:3" x14ac:dyDescent="0.25">
      <c r="A71" s="19" t="s">
        <v>22</v>
      </c>
      <c r="B71" s="4">
        <v>0.78851417601041029</v>
      </c>
      <c r="C71" s="9">
        <v>14.302437250997444</v>
      </c>
    </row>
    <row r="72" spans="1:3" x14ac:dyDescent="0.25">
      <c r="A72" s="19" t="s">
        <v>23</v>
      </c>
      <c r="B72" s="4">
        <v>0.62543687472939424</v>
      </c>
      <c r="C72" s="9">
        <v>13.418166299888817</v>
      </c>
    </row>
    <row r="73" spans="1:3" x14ac:dyDescent="0.25">
      <c r="A73" s="17" t="s">
        <v>14</v>
      </c>
      <c r="B73" s="4"/>
      <c r="C73" s="9"/>
    </row>
    <row r="74" spans="1:3" x14ac:dyDescent="0.25">
      <c r="A74" s="18" t="s">
        <v>15</v>
      </c>
      <c r="B74" s="4"/>
      <c r="C74" s="9"/>
    </row>
    <row r="75" spans="1:3" x14ac:dyDescent="0.25">
      <c r="A75" s="19" t="s">
        <v>24</v>
      </c>
      <c r="B75" s="4">
        <v>0.74563143850584568</v>
      </c>
      <c r="C75" s="9">
        <v>15.399852679286205</v>
      </c>
    </row>
    <row r="76" spans="1:3" x14ac:dyDescent="0.25">
      <c r="A76" s="19" t="s">
        <v>25</v>
      </c>
      <c r="B76" s="4">
        <v>0.64729268180498556</v>
      </c>
      <c r="C76" s="9">
        <v>18.677990958785742</v>
      </c>
    </row>
    <row r="77" spans="1:3" x14ac:dyDescent="0.25">
      <c r="A77" s="19" t="s">
        <v>16</v>
      </c>
      <c r="B77" s="4">
        <v>0.69149881995325024</v>
      </c>
      <c r="C77" s="9">
        <v>21.259641509240762</v>
      </c>
    </row>
    <row r="78" spans="1:3" x14ac:dyDescent="0.25">
      <c r="A78" s="18" t="s">
        <v>12</v>
      </c>
      <c r="B78" s="4"/>
      <c r="C78" s="9"/>
    </row>
    <row r="79" spans="1:3" x14ac:dyDescent="0.25">
      <c r="A79" s="19" t="s">
        <v>17</v>
      </c>
      <c r="B79" s="4">
        <v>0.76881140835049433</v>
      </c>
      <c r="C79" s="9">
        <v>19.647219453667859</v>
      </c>
    </row>
    <row r="80" spans="1:3" x14ac:dyDescent="0.25">
      <c r="A80" s="19" t="s">
        <v>13</v>
      </c>
      <c r="B80" s="4">
        <v>0.75309443124155273</v>
      </c>
      <c r="C80" s="9">
        <v>21.124156982894434</v>
      </c>
    </row>
    <row r="81" spans="1:3" x14ac:dyDescent="0.25">
      <c r="A81" s="19" t="s">
        <v>28</v>
      </c>
      <c r="B81" s="4">
        <v>0.75938690947553944</v>
      </c>
      <c r="C81" s="9">
        <v>22.777204111348254</v>
      </c>
    </row>
    <row r="82" spans="1:3" x14ac:dyDescent="0.25">
      <c r="A82" s="18" t="s">
        <v>18</v>
      </c>
      <c r="B82" s="4"/>
      <c r="C82" s="9"/>
    </row>
    <row r="83" spans="1:3" x14ac:dyDescent="0.25">
      <c r="A83" s="19" t="s">
        <v>26</v>
      </c>
      <c r="B83" s="4">
        <v>0.76055711763447542</v>
      </c>
      <c r="C83" s="9">
        <v>18.873101457419143</v>
      </c>
    </row>
    <row r="84" spans="1:3" ht="30" x14ac:dyDescent="0.25">
      <c r="A84" s="22" t="s">
        <v>35</v>
      </c>
      <c r="B84" s="4">
        <v>0.7357378350177548</v>
      </c>
      <c r="C84" s="9">
        <v>18.428193218359556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644"/>
  <sheetViews>
    <sheetView zoomScaleNormal="100" workbookViewId="0">
      <pane ySplit="6" topLeftCell="A7" activePane="bottomLeft" state="frozen"/>
      <selection pane="bottomLeft" activeCell="G437" sqref="G437"/>
    </sheetView>
  </sheetViews>
  <sheetFormatPr defaultRowHeight="15" x14ac:dyDescent="0.25"/>
  <cols>
    <col min="1" max="1" width="12.7109375" customWidth="1"/>
    <col min="2" max="2" width="18.7109375" customWidth="1"/>
    <col min="3" max="3" width="12.7109375" customWidth="1"/>
    <col min="4" max="4" width="9.7109375" customWidth="1"/>
    <col min="5" max="5" width="8.7109375" customWidth="1"/>
    <col min="6" max="6" width="13.7109375" customWidth="1"/>
    <col min="7" max="7" width="9.140625" customWidth="1"/>
    <col min="8" max="10" width="8.7109375" customWidth="1"/>
    <col min="11" max="14" width="10.7109375" customWidth="1"/>
  </cols>
  <sheetData>
    <row r="1" spans="1:14" x14ac:dyDescent="0.25">
      <c r="A1" s="1" t="s">
        <v>0</v>
      </c>
      <c r="B1" s="1"/>
    </row>
    <row r="2" spans="1:14" x14ac:dyDescent="0.25">
      <c r="A2" s="8" t="s">
        <v>45</v>
      </c>
      <c r="B2" t="s">
        <v>46</v>
      </c>
    </row>
    <row r="3" spans="1:14" x14ac:dyDescent="0.25">
      <c r="A3" s="8" t="s">
        <v>1</v>
      </c>
      <c r="B3" s="2">
        <v>42880</v>
      </c>
    </row>
    <row r="4" spans="1:14" x14ac:dyDescent="0.25">
      <c r="A4" s="8" t="s">
        <v>47</v>
      </c>
      <c r="B4" s="12">
        <f>COUNT(D7:J441)</f>
        <v>1795</v>
      </c>
    </row>
    <row r="6" spans="1:14" ht="45" x14ac:dyDescent="0.25">
      <c r="A6" s="15" t="s">
        <v>1</v>
      </c>
      <c r="B6" s="14" t="s">
        <v>9</v>
      </c>
      <c r="C6" s="11" t="s">
        <v>7</v>
      </c>
      <c r="D6" s="10" t="s">
        <v>8</v>
      </c>
      <c r="E6" s="10" t="s">
        <v>3</v>
      </c>
      <c r="F6" s="10" t="s">
        <v>6</v>
      </c>
      <c r="G6" s="10" t="s">
        <v>4</v>
      </c>
      <c r="H6" s="10" t="s">
        <v>49</v>
      </c>
      <c r="I6" s="10" t="s">
        <v>5</v>
      </c>
      <c r="J6" s="10" t="s">
        <v>2</v>
      </c>
      <c r="K6" s="46" t="s">
        <v>68</v>
      </c>
      <c r="L6" s="67" t="s">
        <v>92</v>
      </c>
      <c r="M6" s="67" t="s">
        <v>93</v>
      </c>
      <c r="N6" s="67" t="s">
        <v>94</v>
      </c>
    </row>
    <row r="7" spans="1:14" x14ac:dyDescent="0.25">
      <c r="A7" s="3">
        <v>41779</v>
      </c>
      <c r="B7" s="6" t="s">
        <v>36</v>
      </c>
      <c r="C7" s="7" t="s">
        <v>43</v>
      </c>
      <c r="D7" s="4">
        <v>0.75728838447184066</v>
      </c>
      <c r="E7" s="4">
        <v>0.18294386565685272</v>
      </c>
      <c r="F7" s="4">
        <v>9.50735020549347E-2</v>
      </c>
      <c r="G7" s="4">
        <v>4.6142970185471211E-3</v>
      </c>
      <c r="H7" s="4"/>
      <c r="I7" s="4">
        <v>0.27592371871275373</v>
      </c>
      <c r="J7" s="9">
        <v>9.7706480043625756</v>
      </c>
      <c r="K7" s="4">
        <v>0.79343738413460696</v>
      </c>
      <c r="L7" s="66">
        <v>3.0809159766238812E-3</v>
      </c>
      <c r="M7" s="66">
        <v>2.8955313476579751E-2</v>
      </c>
      <c r="N7" s="66">
        <v>0.17452638641218948</v>
      </c>
    </row>
    <row r="8" spans="1:14" x14ac:dyDescent="0.25">
      <c r="A8" s="3">
        <v>41779</v>
      </c>
      <c r="B8" s="6" t="s">
        <v>36</v>
      </c>
      <c r="C8" s="7" t="s">
        <v>43</v>
      </c>
      <c r="D8" s="4">
        <v>0.746986647419704</v>
      </c>
      <c r="E8" s="4">
        <v>0.1715681403875351</v>
      </c>
      <c r="F8" s="4">
        <v>0.1159897971156678</v>
      </c>
      <c r="G8" s="4">
        <v>6.1991756176121057E-2</v>
      </c>
      <c r="H8" s="4">
        <v>0.12826009289031826</v>
      </c>
      <c r="I8" s="4">
        <v>0.45003700962250126</v>
      </c>
      <c r="J8" s="9">
        <v>17.176755812597172</v>
      </c>
      <c r="K8" s="4">
        <v>0.65094933495786378</v>
      </c>
      <c r="L8" s="66">
        <v>5.0760076978760222E-3</v>
      </c>
      <c r="M8" s="66">
        <v>2.78430057027843E-2</v>
      </c>
      <c r="N8" s="66">
        <v>0.11882271932767176</v>
      </c>
    </row>
    <row r="9" spans="1:14" x14ac:dyDescent="0.25">
      <c r="A9" s="3">
        <v>41779</v>
      </c>
      <c r="B9" s="6" t="s">
        <v>36</v>
      </c>
      <c r="C9" s="7" t="s">
        <v>43</v>
      </c>
      <c r="D9" s="4">
        <v>0.76050002759534185</v>
      </c>
      <c r="E9" s="4">
        <v>6.9477520883083344E-2</v>
      </c>
      <c r="F9" s="4">
        <v>0.10808656544017156</v>
      </c>
      <c r="G9" s="4">
        <v>2.7016646924931564E-2</v>
      </c>
      <c r="H9" s="4">
        <v>0.40629776826658504</v>
      </c>
      <c r="I9" s="4">
        <v>0.41398759165256693</v>
      </c>
      <c r="J9" s="9">
        <v>38.967317829324358</v>
      </c>
      <c r="K9" s="4"/>
    </row>
    <row r="10" spans="1:14" x14ac:dyDescent="0.25">
      <c r="A10" s="3">
        <v>41779</v>
      </c>
      <c r="B10" s="6" t="s">
        <v>36</v>
      </c>
      <c r="C10" s="7" t="s">
        <v>43</v>
      </c>
      <c r="D10" s="4">
        <v>0.73480936549480091</v>
      </c>
      <c r="G10" s="4"/>
      <c r="H10" s="4">
        <v>0.23161094224924017</v>
      </c>
      <c r="I10" s="4">
        <v>8.0974842767295399E-2</v>
      </c>
      <c r="J10" s="9"/>
      <c r="K10" s="4"/>
    </row>
    <row r="11" spans="1:14" x14ac:dyDescent="0.25">
      <c r="A11" s="3">
        <v>41779</v>
      </c>
      <c r="B11" s="6" t="s">
        <v>36</v>
      </c>
      <c r="C11" s="7" t="s">
        <v>43</v>
      </c>
      <c r="D11" s="4">
        <v>0.70841623814568866</v>
      </c>
      <c r="G11" s="4"/>
      <c r="H11" s="4">
        <v>0.12573099415204669</v>
      </c>
      <c r="I11" s="4">
        <v>6.8032786885246013E-2</v>
      </c>
      <c r="J11" s="9"/>
      <c r="K11" s="4"/>
    </row>
    <row r="12" spans="1:14" x14ac:dyDescent="0.25">
      <c r="A12" s="3">
        <v>41779</v>
      </c>
      <c r="B12" s="6" t="s">
        <v>36</v>
      </c>
      <c r="C12" s="7" t="s">
        <v>43</v>
      </c>
      <c r="D12" s="4">
        <v>0.70623971984931289</v>
      </c>
      <c r="G12" s="4"/>
      <c r="H12" s="4">
        <v>0.21109839816933684</v>
      </c>
      <c r="I12" s="4">
        <v>7.2100313479624645E-2</v>
      </c>
      <c r="J12" s="9"/>
      <c r="K12" s="4"/>
    </row>
    <row r="13" spans="1:14" x14ac:dyDescent="0.25">
      <c r="A13" s="3">
        <v>41779</v>
      </c>
      <c r="B13" s="6" t="s">
        <v>36</v>
      </c>
      <c r="C13" s="7" t="s">
        <v>43</v>
      </c>
      <c r="D13" s="4">
        <v>0.694363653063099</v>
      </c>
      <c r="G13" s="4"/>
      <c r="H13" s="4"/>
      <c r="I13" s="4">
        <v>7.4074074074073931E-2</v>
      </c>
      <c r="J13" s="9"/>
      <c r="K13" s="4"/>
    </row>
    <row r="14" spans="1:14" x14ac:dyDescent="0.25">
      <c r="A14" s="3">
        <v>41779</v>
      </c>
      <c r="B14" s="6" t="s">
        <v>36</v>
      </c>
      <c r="C14" s="7" t="s">
        <v>43</v>
      </c>
      <c r="D14" s="4">
        <v>0.61221201316511242</v>
      </c>
      <c r="G14" s="4"/>
      <c r="H14" s="4"/>
      <c r="I14" s="4">
        <v>6.8843777581641188E-2</v>
      </c>
      <c r="J14" s="9"/>
      <c r="K14" s="4"/>
    </row>
    <row r="15" spans="1:14" x14ac:dyDescent="0.25">
      <c r="A15" s="3">
        <v>41779</v>
      </c>
      <c r="B15" s="6" t="s">
        <v>36</v>
      </c>
      <c r="C15" s="7" t="s">
        <v>43</v>
      </c>
      <c r="D15" s="4">
        <v>0.66970201009275188</v>
      </c>
      <c r="G15" s="4"/>
      <c r="H15" s="4"/>
      <c r="I15" s="4">
        <v>6.259097525473091E-2</v>
      </c>
      <c r="J15" s="9"/>
      <c r="K15" s="4"/>
    </row>
    <row r="16" spans="1:14" x14ac:dyDescent="0.25">
      <c r="A16" s="3">
        <v>41848</v>
      </c>
      <c r="B16" s="6" t="s">
        <v>37</v>
      </c>
      <c r="C16" s="7" t="s">
        <v>43</v>
      </c>
      <c r="D16" s="4">
        <v>0.74835775644264779</v>
      </c>
      <c r="E16" s="4">
        <v>0.16864456236362457</v>
      </c>
      <c r="F16" s="4">
        <v>0.28872774536864748</v>
      </c>
      <c r="G16" s="4">
        <v>4.1269799927602387E-2</v>
      </c>
      <c r="H16" s="4">
        <v>0.23493516399694947</v>
      </c>
      <c r="I16" s="4">
        <v>9.7799511002445119E-2</v>
      </c>
      <c r="J16" s="9">
        <v>15.686350352483688</v>
      </c>
      <c r="K16" s="4">
        <v>0.65649229123963992</v>
      </c>
      <c r="L16" s="66">
        <v>4.9990956462796082E-3</v>
      </c>
      <c r="M16" s="66">
        <v>3.1161677919610636E-2</v>
      </c>
      <c r="N16" s="66">
        <v>0.1137926440884658</v>
      </c>
    </row>
    <row r="17" spans="1:14" x14ac:dyDescent="0.25">
      <c r="A17" s="3">
        <v>41848</v>
      </c>
      <c r="B17" s="6" t="s">
        <v>37</v>
      </c>
      <c r="C17" s="7" t="s">
        <v>43</v>
      </c>
      <c r="D17" s="4">
        <v>0.74905610676969003</v>
      </c>
      <c r="E17" s="4">
        <v>7.9162999987602234E-2</v>
      </c>
      <c r="F17" s="4">
        <v>7.0341769729176579E-2</v>
      </c>
      <c r="G17" s="4">
        <v>7.5113218949655863E-2</v>
      </c>
      <c r="H17" s="4">
        <v>0.20988372093023233</v>
      </c>
      <c r="I17" s="4">
        <v>0.10169491525423893</v>
      </c>
      <c r="J17" s="9">
        <v>33.062121143957718</v>
      </c>
      <c r="K17" s="4">
        <v>0.69552801910629614</v>
      </c>
      <c r="L17" s="66">
        <v>5.183887119585665E-3</v>
      </c>
      <c r="M17" s="66">
        <v>3.0928257111224041E-2</v>
      </c>
      <c r="N17" s="66">
        <v>0.13499503418358166</v>
      </c>
    </row>
    <row r="18" spans="1:14" x14ac:dyDescent="0.25">
      <c r="A18" s="3">
        <v>41848</v>
      </c>
      <c r="B18" s="6" t="s">
        <v>37</v>
      </c>
      <c r="C18" s="7" t="s">
        <v>43</v>
      </c>
      <c r="D18" s="4">
        <v>0.74139402560455192</v>
      </c>
      <c r="E18" s="4">
        <v>0.15707327425479889</v>
      </c>
      <c r="F18" s="4">
        <v>0.22722403271822433</v>
      </c>
      <c r="G18" s="4">
        <v>7.4212343230246267E-2</v>
      </c>
      <c r="H18" s="4">
        <v>0.41554271034039769</v>
      </c>
      <c r="I18" s="4">
        <v>9.8522167487684886E-2</v>
      </c>
      <c r="J18" s="9">
        <v>15.557044301925934</v>
      </c>
      <c r="K18" s="4">
        <v>0.72287102548802318</v>
      </c>
      <c r="L18" s="66">
        <v>3.1025515781385117E-3</v>
      </c>
      <c r="M18" s="66">
        <v>3.2357959562591944E-2</v>
      </c>
      <c r="N18" s="66">
        <v>0.15425225087547587</v>
      </c>
    </row>
    <row r="19" spans="1:14" x14ac:dyDescent="0.25">
      <c r="A19" s="3">
        <v>41848</v>
      </c>
      <c r="B19" s="6" t="s">
        <v>37</v>
      </c>
      <c r="C19" s="7" t="s">
        <v>43</v>
      </c>
      <c r="D19" s="4">
        <v>0.72308031774051196</v>
      </c>
      <c r="E19" s="4"/>
      <c r="F19" s="4"/>
      <c r="G19" s="4"/>
      <c r="H19" s="4">
        <v>0.26000000000000068</v>
      </c>
      <c r="I19" s="4">
        <v>0.10038119440914936</v>
      </c>
      <c r="J19" s="9"/>
      <c r="K19" s="4"/>
    </row>
    <row r="20" spans="1:14" x14ac:dyDescent="0.25">
      <c r="A20" s="3">
        <v>41848</v>
      </c>
      <c r="B20" s="6" t="s">
        <v>37</v>
      </c>
      <c r="C20" s="7" t="s">
        <v>43</v>
      </c>
      <c r="D20" s="4">
        <v>0.77689268017311675</v>
      </c>
      <c r="E20" s="4"/>
      <c r="F20" s="4"/>
      <c r="G20" s="4"/>
      <c r="H20" s="4"/>
      <c r="I20" s="4"/>
      <c r="J20" s="9"/>
      <c r="K20" s="4"/>
    </row>
    <row r="21" spans="1:14" x14ac:dyDescent="0.25">
      <c r="A21" s="3">
        <v>41848</v>
      </c>
      <c r="B21" s="6" t="s">
        <v>37</v>
      </c>
      <c r="C21" s="7" t="s">
        <v>43</v>
      </c>
      <c r="D21" s="4">
        <v>0.74671859224001147</v>
      </c>
      <c r="E21" s="4"/>
      <c r="F21" s="4"/>
      <c r="G21" s="4"/>
      <c r="H21" s="4">
        <v>0.24027777777777792</v>
      </c>
      <c r="I21" s="4">
        <v>9.3376764386536762E-2</v>
      </c>
      <c r="J21" s="9"/>
      <c r="K21" s="4"/>
    </row>
    <row r="22" spans="1:14" x14ac:dyDescent="0.25">
      <c r="A22" s="3">
        <v>41848</v>
      </c>
      <c r="B22" s="6" t="s">
        <v>37</v>
      </c>
      <c r="C22" s="7" t="s">
        <v>43</v>
      </c>
      <c r="D22" s="4">
        <v>0.77655999388986485</v>
      </c>
      <c r="E22" s="4"/>
      <c r="F22" s="4"/>
      <c r="G22" s="4"/>
      <c r="H22" s="4">
        <v>0.1468946266573623</v>
      </c>
      <c r="I22" s="4">
        <v>0.13089802130897932</v>
      </c>
      <c r="J22" s="9"/>
      <c r="K22" s="4"/>
    </row>
    <row r="23" spans="1:14" x14ac:dyDescent="0.25">
      <c r="A23" s="3">
        <v>41848</v>
      </c>
      <c r="B23" s="6" t="s">
        <v>37</v>
      </c>
      <c r="C23" s="7" t="s">
        <v>43</v>
      </c>
      <c r="D23" s="4">
        <v>0.70250830791642005</v>
      </c>
      <c r="E23" s="4"/>
      <c r="F23" s="4"/>
      <c r="G23" s="4"/>
      <c r="H23" s="4">
        <v>0.15087918321043725</v>
      </c>
      <c r="I23" s="4">
        <v>0.20918367346938774</v>
      </c>
      <c r="J23" s="9"/>
      <c r="K23" s="4"/>
    </row>
    <row r="24" spans="1:14" x14ac:dyDescent="0.25">
      <c r="A24" s="3">
        <v>41848</v>
      </c>
      <c r="B24" s="6" t="s">
        <v>37</v>
      </c>
      <c r="C24" s="7" t="s">
        <v>43</v>
      </c>
      <c r="D24" s="4">
        <v>0.78184391427416111</v>
      </c>
      <c r="E24" s="4"/>
      <c r="F24" s="4"/>
      <c r="G24" s="4"/>
      <c r="H24" s="4">
        <v>0.17250090220137126</v>
      </c>
      <c r="I24" s="4">
        <v>0.20568181818181908</v>
      </c>
      <c r="J24" s="9"/>
      <c r="K24" s="4"/>
    </row>
    <row r="25" spans="1:14" x14ac:dyDescent="0.25">
      <c r="A25" s="3">
        <v>41862</v>
      </c>
      <c r="B25" s="6" t="s">
        <v>37</v>
      </c>
      <c r="C25" s="7" t="s">
        <v>43</v>
      </c>
      <c r="D25" s="4">
        <v>0.68612024424612494</v>
      </c>
      <c r="E25" s="4">
        <v>0.16990049183368683</v>
      </c>
      <c r="F25" s="4">
        <v>0.17903264790888607</v>
      </c>
      <c r="G25" s="4">
        <v>5.09559151296703E-2</v>
      </c>
      <c r="H25" s="4">
        <v>0.17052980132450357</v>
      </c>
      <c r="I25" s="4">
        <v>0.10650887573964871</v>
      </c>
      <c r="J25" s="9">
        <v>15.282814011681811</v>
      </c>
      <c r="K25" s="4">
        <v>0.47901557484246826</v>
      </c>
      <c r="L25" s="66">
        <v>2.7718720995908337E-3</v>
      </c>
      <c r="M25" s="66">
        <v>3.2163442222269779E-2</v>
      </c>
      <c r="N25" s="66">
        <v>7.6834349427254674E-3</v>
      </c>
    </row>
    <row r="26" spans="1:14" x14ac:dyDescent="0.25">
      <c r="A26" s="3">
        <v>41862</v>
      </c>
      <c r="B26" s="6" t="s">
        <v>37</v>
      </c>
      <c r="C26" s="7" t="s">
        <v>43</v>
      </c>
      <c r="D26" s="4">
        <v>0.67984031936127742</v>
      </c>
      <c r="E26" s="4">
        <v>7.7290304005146027E-2</v>
      </c>
      <c r="F26" s="4">
        <v>5.8358655265727734E-2</v>
      </c>
      <c r="G26" s="4">
        <v>4.2594604612959178E-2</v>
      </c>
      <c r="H26" s="4">
        <v>0.26222222222222169</v>
      </c>
      <c r="I26" s="4">
        <v>0.10714285714286038</v>
      </c>
      <c r="J26" s="9">
        <v>33.234506126003488</v>
      </c>
      <c r="K26" s="4">
        <v>0.73842915080028471</v>
      </c>
      <c r="L26" s="66">
        <v>2.79132383362305E-3</v>
      </c>
      <c r="M26" s="66">
        <v>3.2503847567833567E-2</v>
      </c>
      <c r="N26" s="66">
        <v>4.6878679017641471E-2</v>
      </c>
    </row>
    <row r="27" spans="1:14" x14ac:dyDescent="0.25">
      <c r="A27" s="3">
        <v>41862</v>
      </c>
      <c r="B27" s="6" t="s">
        <v>37</v>
      </c>
      <c r="C27" s="7" t="s">
        <v>43</v>
      </c>
      <c r="D27" s="4">
        <v>0.68846503178928253</v>
      </c>
      <c r="E27" s="4">
        <v>0.13896302878856659</v>
      </c>
      <c r="F27" s="4">
        <v>7.1075300463187954E-2</v>
      </c>
      <c r="G27" s="4">
        <v>1.8663372852462192E-2</v>
      </c>
      <c r="H27" s="4">
        <v>0.20321543408360165</v>
      </c>
      <c r="I27" s="4">
        <v>0.11627906976745964</v>
      </c>
      <c r="J27" s="9">
        <v>14.326327245143531</v>
      </c>
      <c r="K27" s="4">
        <v>0.5576476687600892</v>
      </c>
      <c r="L27" s="66">
        <v>5.8452460766810202E-3</v>
      </c>
      <c r="M27" s="66">
        <v>3.074346563791798E-2</v>
      </c>
      <c r="N27" s="66">
        <v>0.32853978780413456</v>
      </c>
    </row>
    <row r="28" spans="1:14" x14ac:dyDescent="0.25">
      <c r="A28" s="3">
        <v>41862</v>
      </c>
      <c r="B28" s="6" t="s">
        <v>37</v>
      </c>
      <c r="C28" s="7" t="s">
        <v>43</v>
      </c>
      <c r="D28" s="4">
        <v>0.7464810049947026</v>
      </c>
      <c r="E28" s="4"/>
      <c r="F28" s="4"/>
      <c r="G28" s="4"/>
      <c r="H28" s="4">
        <v>0.16764308246958126</v>
      </c>
      <c r="I28" s="4">
        <v>0.13999999999999979</v>
      </c>
      <c r="J28" s="9"/>
      <c r="K28" s="4"/>
    </row>
    <row r="29" spans="1:14" x14ac:dyDescent="0.25">
      <c r="A29" s="3">
        <v>41862</v>
      </c>
      <c r="B29" s="6" t="s">
        <v>37</v>
      </c>
      <c r="C29" s="7" t="s">
        <v>43</v>
      </c>
      <c r="D29" s="4">
        <v>0.70876971608832806</v>
      </c>
      <c r="E29" s="4"/>
      <c r="F29" s="4"/>
      <c r="G29" s="4"/>
      <c r="H29" s="4">
        <v>0</v>
      </c>
      <c r="I29" s="4">
        <v>0.11927877947295216</v>
      </c>
      <c r="J29" s="9"/>
      <c r="K29" s="4"/>
    </row>
    <row r="30" spans="1:14" x14ac:dyDescent="0.25">
      <c r="A30" s="3">
        <v>41862</v>
      </c>
      <c r="B30" s="6" t="s">
        <v>37</v>
      </c>
      <c r="C30" s="7" t="s">
        <v>43</v>
      </c>
      <c r="D30" s="4">
        <v>0.73358834449007138</v>
      </c>
      <c r="E30" s="4"/>
      <c r="F30" s="4"/>
      <c r="G30" s="4"/>
      <c r="H30" s="4"/>
      <c r="I30" s="4">
        <v>9.622886866059796E-2</v>
      </c>
      <c r="J30" s="9"/>
      <c r="K30" s="4"/>
    </row>
    <row r="31" spans="1:14" x14ac:dyDescent="0.25">
      <c r="A31" s="3">
        <v>41862</v>
      </c>
      <c r="B31" s="6" t="s">
        <v>37</v>
      </c>
      <c r="C31" s="7" t="s">
        <v>43</v>
      </c>
      <c r="D31" s="4">
        <v>0.81594388799432327</v>
      </c>
      <c r="E31" s="4"/>
      <c r="F31" s="4"/>
      <c r="G31" s="4"/>
      <c r="H31" s="4"/>
      <c r="I31" s="4">
        <v>0.25685785536159716</v>
      </c>
      <c r="J31" s="9"/>
      <c r="K31" s="4"/>
    </row>
    <row r="32" spans="1:14" x14ac:dyDescent="0.25">
      <c r="A32" s="3">
        <v>41862</v>
      </c>
      <c r="B32" s="6" t="s">
        <v>37</v>
      </c>
      <c r="C32" s="7" t="s">
        <v>43</v>
      </c>
      <c r="D32" s="4">
        <v>0.82654430311812377</v>
      </c>
      <c r="E32" s="4"/>
      <c r="F32" s="4"/>
      <c r="G32" s="4"/>
      <c r="H32" s="4"/>
      <c r="I32" s="4">
        <v>0.16508538899430689</v>
      </c>
      <c r="J32" s="9"/>
      <c r="K32" s="4"/>
    </row>
    <row r="33" spans="1:14" x14ac:dyDescent="0.25">
      <c r="A33" s="3">
        <v>41862</v>
      </c>
      <c r="B33" s="6" t="s">
        <v>37</v>
      </c>
      <c r="C33" s="7" t="s">
        <v>43</v>
      </c>
      <c r="D33" s="4">
        <v>0.83526996668990627</v>
      </c>
      <c r="E33" s="4"/>
      <c r="F33" s="4"/>
      <c r="G33" s="4"/>
      <c r="H33" s="4">
        <v>2.4585125998770607E-3</v>
      </c>
      <c r="I33" s="4">
        <v>0.20347394540942867</v>
      </c>
      <c r="J33" s="9"/>
      <c r="K33" s="4"/>
    </row>
    <row r="34" spans="1:14" x14ac:dyDescent="0.25">
      <c r="A34" s="3">
        <v>41876</v>
      </c>
      <c r="B34" s="6" t="s">
        <v>37</v>
      </c>
      <c r="C34" s="7" t="s">
        <v>43</v>
      </c>
      <c r="D34" s="4">
        <v>0.61748496993987978</v>
      </c>
      <c r="E34" s="4">
        <v>0.18422740697860718</v>
      </c>
      <c r="F34" s="4">
        <v>0.13632583048149241</v>
      </c>
      <c r="G34" s="4"/>
      <c r="H34" s="4"/>
      <c r="I34" s="4">
        <v>0.17494824016563176</v>
      </c>
      <c r="J34" s="9">
        <v>12.088217280640141</v>
      </c>
      <c r="K34" s="4">
        <v>0.75100746960729758</v>
      </c>
      <c r="L34" s="66">
        <v>5.923053012809887E-3</v>
      </c>
      <c r="M34" s="66">
        <v>3.0519770696547491E-2</v>
      </c>
      <c r="N34" s="66">
        <v>0.10717905451751222</v>
      </c>
    </row>
    <row r="35" spans="1:14" x14ac:dyDescent="0.25">
      <c r="A35" s="3">
        <v>41876</v>
      </c>
      <c r="B35" s="6" t="s">
        <v>37</v>
      </c>
      <c r="C35" s="7" t="s">
        <v>43</v>
      </c>
      <c r="D35" s="4">
        <v>0.6520593948572746</v>
      </c>
      <c r="E35" s="4">
        <v>0.16200113296508789</v>
      </c>
      <c r="F35" s="4">
        <v>0.17416707331272027</v>
      </c>
      <c r="G35" s="4"/>
      <c r="H35" s="4"/>
      <c r="I35" s="4">
        <v>0.21914648212225987</v>
      </c>
      <c r="J35" s="9">
        <v>15.978162776938905</v>
      </c>
      <c r="K35" s="4">
        <v>0.85696916336498752</v>
      </c>
      <c r="L35" s="66">
        <v>6.3315394274864297E-3</v>
      </c>
      <c r="M35" s="66">
        <v>3.0519770696547491E-2</v>
      </c>
      <c r="N35" s="66">
        <v>0.16222746182868458</v>
      </c>
    </row>
    <row r="36" spans="1:14" x14ac:dyDescent="0.25">
      <c r="A36" s="3">
        <v>41876</v>
      </c>
      <c r="B36" s="6" t="s">
        <v>37</v>
      </c>
      <c r="C36" s="7" t="s">
        <v>43</v>
      </c>
      <c r="D36" s="4">
        <v>0.58592471358428799</v>
      </c>
      <c r="E36" s="4">
        <v>8.5198305547237396E-2</v>
      </c>
      <c r="F36" s="4">
        <v>0.1505013780734013</v>
      </c>
      <c r="G36" s="4"/>
      <c r="H36" s="4"/>
      <c r="I36" s="4">
        <v>0.21715526601520024</v>
      </c>
      <c r="J36" s="9">
        <v>30.421097525579743</v>
      </c>
      <c r="K36" s="4">
        <v>0.71091751715754559</v>
      </c>
      <c r="L36" s="66">
        <v>6.8859138474045957E-3</v>
      </c>
      <c r="M36" s="66">
        <v>2.9975122143645432E-2</v>
      </c>
      <c r="N36" s="66">
        <v>0.18518050798669988</v>
      </c>
    </row>
    <row r="37" spans="1:14" x14ac:dyDescent="0.25">
      <c r="A37" s="3">
        <v>41876</v>
      </c>
      <c r="B37" s="6" t="s">
        <v>37</v>
      </c>
      <c r="C37" s="7" t="s">
        <v>43</v>
      </c>
      <c r="D37" s="4">
        <v>0.43081479440732839</v>
      </c>
      <c r="E37" s="4"/>
      <c r="F37" s="4"/>
      <c r="G37" s="4"/>
      <c r="H37" s="4">
        <v>2.8517110266156331E-3</v>
      </c>
      <c r="I37" s="4">
        <v>0.10707456978967511</v>
      </c>
      <c r="J37" s="9"/>
      <c r="K37" s="4"/>
    </row>
    <row r="38" spans="1:14" x14ac:dyDescent="0.25">
      <c r="A38" s="3">
        <v>41876</v>
      </c>
      <c r="B38" s="6" t="s">
        <v>37</v>
      </c>
      <c r="C38" s="7" t="s">
        <v>43</v>
      </c>
      <c r="D38" s="4">
        <v>0.39034276147678221</v>
      </c>
      <c r="E38" s="4"/>
      <c r="F38" s="4"/>
      <c r="G38" s="4"/>
      <c r="H38" s="4">
        <v>2.9088558500324213E-3</v>
      </c>
      <c r="I38" s="4">
        <v>0.16720516962843218</v>
      </c>
      <c r="J38" s="9"/>
      <c r="K38" s="4"/>
    </row>
    <row r="39" spans="1:14" x14ac:dyDescent="0.25">
      <c r="A39" s="3">
        <v>41876</v>
      </c>
      <c r="B39" s="6" t="s">
        <v>37</v>
      </c>
      <c r="C39" s="7" t="s">
        <v>43</v>
      </c>
      <c r="D39" s="4">
        <v>0.41805433829973704</v>
      </c>
      <c r="E39" s="4"/>
      <c r="F39" s="4"/>
      <c r="G39" s="4"/>
      <c r="H39" s="4">
        <v>7.2727272727273196E-3</v>
      </c>
      <c r="I39" s="4">
        <v>0.13013698630137083</v>
      </c>
      <c r="J39" s="9"/>
      <c r="K39" s="4"/>
    </row>
    <row r="40" spans="1:14" x14ac:dyDescent="0.25">
      <c r="A40" s="3">
        <v>41876</v>
      </c>
      <c r="B40" s="6" t="s">
        <v>37</v>
      </c>
      <c r="C40" s="7" t="s">
        <v>43</v>
      </c>
      <c r="D40" s="4">
        <v>0.26275451841683828</v>
      </c>
      <c r="E40" s="4"/>
      <c r="F40" s="4"/>
      <c r="G40" s="4"/>
      <c r="H40" s="4">
        <v>3.6204059243006403E-2</v>
      </c>
      <c r="I40" s="4">
        <v>0.15357967667436598</v>
      </c>
      <c r="J40" s="9"/>
      <c r="K40" s="4"/>
    </row>
    <row r="41" spans="1:14" x14ac:dyDescent="0.25">
      <c r="A41" s="3">
        <v>41876</v>
      </c>
      <c r="B41" s="6" t="s">
        <v>37</v>
      </c>
      <c r="C41" s="7" t="s">
        <v>43</v>
      </c>
      <c r="D41" s="4">
        <v>0.22984935548998298</v>
      </c>
      <c r="E41" s="4"/>
      <c r="F41" s="4"/>
      <c r="G41" s="4"/>
      <c r="H41" s="4">
        <v>2.69254852849099E-2</v>
      </c>
      <c r="I41" s="4">
        <v>0.14814814814814836</v>
      </c>
      <c r="J41" s="9"/>
      <c r="K41" s="4"/>
    </row>
    <row r="42" spans="1:14" x14ac:dyDescent="0.25">
      <c r="A42" s="3">
        <v>41876</v>
      </c>
      <c r="B42" s="6" t="s">
        <v>37</v>
      </c>
      <c r="C42" s="7" t="s">
        <v>43</v>
      </c>
      <c r="D42" s="4">
        <v>0.24347549331635915</v>
      </c>
      <c r="E42" s="4"/>
      <c r="F42" s="4"/>
      <c r="G42" s="4"/>
      <c r="H42" s="4">
        <v>2.4646040901940558E-2</v>
      </c>
      <c r="I42" s="4">
        <v>0.14946619217082069</v>
      </c>
      <c r="J42" s="9"/>
      <c r="K42" s="4"/>
    </row>
    <row r="43" spans="1:14" x14ac:dyDescent="0.25">
      <c r="A43" s="3">
        <v>41890</v>
      </c>
      <c r="B43" s="6" t="s">
        <v>38</v>
      </c>
      <c r="C43" s="7" t="s">
        <v>43</v>
      </c>
      <c r="D43" s="4">
        <v>0.62129253457952716</v>
      </c>
      <c r="E43" s="4">
        <v>0.14322112500667572</v>
      </c>
      <c r="F43" s="4">
        <v>0.12743540042578799</v>
      </c>
      <c r="G43" s="4"/>
      <c r="H43" s="4"/>
      <c r="I43" s="4">
        <v>0.39369592088998717</v>
      </c>
      <c r="J43" s="9">
        <v>9.6919745464945972</v>
      </c>
      <c r="K43" s="4">
        <v>0.87156748197947986</v>
      </c>
      <c r="L43" s="66">
        <v>1.325635674295546E-2</v>
      </c>
      <c r="M43" s="66">
        <v>2.6775311895345839E-2</v>
      </c>
      <c r="N43" s="66">
        <v>0.15561387225773102</v>
      </c>
    </row>
    <row r="44" spans="1:14" x14ac:dyDescent="0.25">
      <c r="A44" s="3">
        <v>41890</v>
      </c>
      <c r="B44" s="6" t="s">
        <v>38</v>
      </c>
      <c r="C44" s="7" t="s">
        <v>43</v>
      </c>
      <c r="D44" s="4">
        <v>0.76386383807151648</v>
      </c>
      <c r="E44" s="4">
        <v>0.1387706845998764</v>
      </c>
      <c r="F44" s="4">
        <v>0.11098541631396137</v>
      </c>
      <c r="G44" s="4">
        <v>3.352729068339981E-2</v>
      </c>
      <c r="H44" s="4">
        <v>2.206809583858993E-3</v>
      </c>
      <c r="I44" s="4">
        <v>0.40208768267223355</v>
      </c>
      <c r="J44" s="9">
        <v>18.104402537469358</v>
      </c>
      <c r="K44" s="4">
        <v>0.87741077614141727</v>
      </c>
      <c r="L44" s="66">
        <v>5.5826476672461E-3</v>
      </c>
      <c r="M44" s="66">
        <v>3.0704562169853549E-2</v>
      </c>
      <c r="N44" s="66">
        <v>7.0415277196623285E-2</v>
      </c>
    </row>
    <row r="45" spans="1:14" x14ac:dyDescent="0.25">
      <c r="A45" s="3">
        <v>41890</v>
      </c>
      <c r="B45" s="6" t="s">
        <v>38</v>
      </c>
      <c r="C45" s="7" t="s">
        <v>43</v>
      </c>
      <c r="D45" s="4">
        <v>0.69676308130902187</v>
      </c>
      <c r="E45" s="4"/>
      <c r="F45" s="4"/>
      <c r="G45" s="4"/>
      <c r="H45" s="4">
        <v>0.11145225667792458</v>
      </c>
      <c r="I45" s="4">
        <v>0.31574608408903493</v>
      </c>
      <c r="J45" s="9"/>
      <c r="K45" s="4"/>
    </row>
    <row r="46" spans="1:14" x14ac:dyDescent="0.25">
      <c r="A46" s="3">
        <v>41890</v>
      </c>
      <c r="B46" s="6" t="s">
        <v>38</v>
      </c>
      <c r="C46" s="7" t="s">
        <v>43</v>
      </c>
      <c r="D46" s="4">
        <v>0.49885643912737515</v>
      </c>
      <c r="E46" s="4"/>
      <c r="F46" s="4"/>
      <c r="G46" s="4"/>
      <c r="H46" s="4">
        <v>0.18370694368507301</v>
      </c>
      <c r="I46" s="4">
        <v>0.17077045274026989</v>
      </c>
      <c r="J46" s="9"/>
      <c r="K46" s="4"/>
    </row>
    <row r="47" spans="1:14" x14ac:dyDescent="0.25">
      <c r="A47" s="3">
        <v>41890</v>
      </c>
      <c r="B47" s="6" t="s">
        <v>38</v>
      </c>
      <c r="C47" s="7" t="s">
        <v>43</v>
      </c>
      <c r="D47" s="4">
        <v>0.49888935165903098</v>
      </c>
      <c r="E47" s="4"/>
      <c r="F47" s="4"/>
      <c r="G47" s="4"/>
      <c r="H47" s="4">
        <v>0.19300463548251134</v>
      </c>
      <c r="I47" s="4">
        <v>0.15536723163841878</v>
      </c>
      <c r="J47" s="9"/>
      <c r="K47" s="4"/>
    </row>
    <row r="48" spans="1:14" x14ac:dyDescent="0.25">
      <c r="A48" s="3">
        <v>41890</v>
      </c>
      <c r="B48" s="6" t="s">
        <v>38</v>
      </c>
      <c r="C48" s="7" t="s">
        <v>43</v>
      </c>
      <c r="D48" s="4">
        <v>0.50881711307720279</v>
      </c>
      <c r="E48" s="4"/>
      <c r="F48" s="4"/>
      <c r="G48" s="4"/>
      <c r="H48" s="4">
        <v>0.15538014125467414</v>
      </c>
      <c r="I48" s="4">
        <v>0.15377969762419005</v>
      </c>
      <c r="J48" s="9"/>
      <c r="K48" s="4"/>
    </row>
    <row r="49" spans="1:14" x14ac:dyDescent="0.25">
      <c r="A49" s="3">
        <v>41904</v>
      </c>
      <c r="B49" s="6" t="s">
        <v>38</v>
      </c>
      <c r="C49" s="7" t="s">
        <v>43</v>
      </c>
      <c r="D49" s="4">
        <v>0.81605923488276422</v>
      </c>
      <c r="E49" s="4">
        <v>0.21068234741687775</v>
      </c>
      <c r="F49" s="4">
        <v>0.17917800783482929</v>
      </c>
      <c r="G49" s="4">
        <v>4.4167572764988519E-2</v>
      </c>
      <c r="H49" s="4">
        <v>0.13780918727915215</v>
      </c>
      <c r="I49" s="4">
        <v>9.5516569200780485E-2</v>
      </c>
      <c r="J49" s="9">
        <v>12.672967361176484</v>
      </c>
      <c r="K49" s="4">
        <v>0.82074877771080301</v>
      </c>
      <c r="L49" s="66">
        <v>7.3527554641777898E-3</v>
      </c>
      <c r="M49" s="66">
        <v>2.9819508271387705E-2</v>
      </c>
      <c r="N49" s="66">
        <v>9.297928867399427E-2</v>
      </c>
    </row>
    <row r="50" spans="1:14" x14ac:dyDescent="0.25">
      <c r="A50" s="3">
        <v>41904</v>
      </c>
      <c r="B50" s="6" t="s">
        <v>38</v>
      </c>
      <c r="C50" s="7" t="s">
        <v>43</v>
      </c>
      <c r="D50" s="4">
        <v>0.84180790960451979</v>
      </c>
      <c r="E50" s="4"/>
      <c r="F50" s="4"/>
      <c r="G50" s="4"/>
      <c r="H50" s="4">
        <v>0.11744804253262464</v>
      </c>
      <c r="I50" s="4">
        <v>0.12847483095417053</v>
      </c>
      <c r="J50" s="9"/>
      <c r="K50" s="4"/>
    </row>
    <row r="51" spans="1:14" x14ac:dyDescent="0.25">
      <c r="A51" s="3">
        <v>41904</v>
      </c>
      <c r="B51" s="6" t="s">
        <v>38</v>
      </c>
      <c r="C51" s="7" t="s">
        <v>43</v>
      </c>
      <c r="D51" s="4">
        <v>0.83212062001487341</v>
      </c>
      <c r="E51" s="4"/>
      <c r="F51" s="4"/>
      <c r="G51" s="4"/>
      <c r="H51" s="4">
        <v>0.1516129032258059</v>
      </c>
      <c r="I51" s="4">
        <v>9.5789473684209869E-2</v>
      </c>
      <c r="J51" s="9"/>
      <c r="K51" s="4"/>
    </row>
    <row r="52" spans="1:14" x14ac:dyDescent="0.25">
      <c r="A52" s="5">
        <v>41918</v>
      </c>
      <c r="B52" s="6" t="s">
        <v>38</v>
      </c>
      <c r="C52" s="7" t="s">
        <v>43</v>
      </c>
      <c r="D52" s="4">
        <v>0.76854695328915479</v>
      </c>
      <c r="E52" s="4">
        <v>0.24337825179100037</v>
      </c>
      <c r="F52" s="4">
        <v>0.22826812828251855</v>
      </c>
      <c r="G52" s="4">
        <v>5.6504937700554141E-2</v>
      </c>
      <c r="H52" s="4">
        <v>0.10714285714285676</v>
      </c>
      <c r="I52" s="4">
        <v>9.8294884653962647E-2</v>
      </c>
      <c r="J52" s="9">
        <v>10.60456682421022</v>
      </c>
      <c r="K52" s="4">
        <v>0.50993515069672191</v>
      </c>
      <c r="L52" s="66">
        <v>5.2616940557145293E-3</v>
      </c>
      <c r="M52" s="66">
        <v>3.0957434712272365E-2</v>
      </c>
      <c r="N52" s="66">
        <v>0.28496790357196994</v>
      </c>
    </row>
    <row r="53" spans="1:14" x14ac:dyDescent="0.25">
      <c r="A53" s="5">
        <v>41918</v>
      </c>
      <c r="B53" s="6" t="s">
        <v>38</v>
      </c>
      <c r="C53" s="7" t="s">
        <v>43</v>
      </c>
      <c r="D53" s="4">
        <v>0.75042459239130432</v>
      </c>
      <c r="E53" s="4">
        <v>0.203125</v>
      </c>
      <c r="F53" s="4">
        <v>0.18539123521330647</v>
      </c>
      <c r="G53" s="4">
        <v>3.9845818109430435E-2</v>
      </c>
      <c r="H53" s="4">
        <v>0.11285714285714321</v>
      </c>
      <c r="I53" s="4">
        <v>9.3645484949832339E-2</v>
      </c>
      <c r="J53" s="9">
        <v>12.027692307692307</v>
      </c>
      <c r="K53" s="4">
        <v>0.71364994595969222</v>
      </c>
      <c r="L53" s="66">
        <v>3.4040534556378657E-3</v>
      </c>
      <c r="M53" s="66">
        <v>3.1939747280899287E-2</v>
      </c>
      <c r="N53" s="66">
        <v>8.4615043040141228E-3</v>
      </c>
    </row>
    <row r="54" spans="1:14" x14ac:dyDescent="0.25">
      <c r="A54" s="5">
        <v>41918</v>
      </c>
      <c r="B54" s="6" t="s">
        <v>38</v>
      </c>
      <c r="C54" s="7" t="s">
        <v>43</v>
      </c>
      <c r="D54" s="4">
        <v>0.76163663663663672</v>
      </c>
      <c r="E54" s="4">
        <v>0.21062500000000001</v>
      </c>
      <c r="F54" s="4">
        <v>0.15627317885666819</v>
      </c>
      <c r="G54" s="4">
        <v>3.2011022721878411E-2</v>
      </c>
      <c r="H54" s="4">
        <v>9.4059405940594698E-2</v>
      </c>
      <c r="I54" s="4">
        <v>0.10130718954248265</v>
      </c>
      <c r="J54" s="9">
        <v>11.86646884272997</v>
      </c>
      <c r="K54" s="4">
        <v>0.86047560739833728</v>
      </c>
      <c r="L54" s="66">
        <v>7.4111106662744387E-3</v>
      </c>
      <c r="M54" s="66">
        <v>2.9838960005419912E-2</v>
      </c>
      <c r="N54" s="66">
        <v>8.908894186755098E-2</v>
      </c>
    </row>
    <row r="55" spans="1:14" x14ac:dyDescent="0.25">
      <c r="A55" s="5">
        <v>41918</v>
      </c>
      <c r="B55" s="6" t="s">
        <v>38</v>
      </c>
      <c r="C55" s="7" t="s">
        <v>43</v>
      </c>
      <c r="D55" s="4">
        <v>0.71909253122610239</v>
      </c>
      <c r="E55" s="4"/>
      <c r="F55" s="4"/>
      <c r="G55" s="4"/>
      <c r="H55" s="4">
        <v>6.2499999999999889E-2</v>
      </c>
      <c r="I55" s="4">
        <v>0.16221765913757644</v>
      </c>
      <c r="J55" s="9"/>
      <c r="K55" s="4"/>
    </row>
    <row r="56" spans="1:14" x14ac:dyDescent="0.25">
      <c r="A56" s="5">
        <v>41918</v>
      </c>
      <c r="B56" s="6" t="s">
        <v>38</v>
      </c>
      <c r="C56" s="7" t="s">
        <v>43</v>
      </c>
      <c r="D56" s="4">
        <v>0.69762954796030874</v>
      </c>
      <c r="E56" s="4"/>
      <c r="F56" s="4"/>
      <c r="G56" s="4"/>
      <c r="H56" s="4">
        <v>7.4777448071216335E-2</v>
      </c>
      <c r="I56" s="4">
        <v>0.12840043525571326</v>
      </c>
      <c r="J56" s="9"/>
      <c r="K56" s="4"/>
    </row>
    <row r="57" spans="1:14" x14ac:dyDescent="0.25">
      <c r="A57" s="5">
        <v>41918</v>
      </c>
      <c r="B57" s="6" t="s">
        <v>38</v>
      </c>
      <c r="C57" s="7" t="s">
        <v>43</v>
      </c>
      <c r="D57" s="4">
        <v>0.67616334283000956</v>
      </c>
      <c r="E57" s="4"/>
      <c r="F57" s="4"/>
      <c r="G57" s="4"/>
      <c r="H57" s="4"/>
      <c r="I57" s="4">
        <v>0.85665137614678899</v>
      </c>
      <c r="J57" s="9"/>
      <c r="K57" s="4"/>
    </row>
    <row r="58" spans="1:14" x14ac:dyDescent="0.25">
      <c r="A58" s="5">
        <v>41918</v>
      </c>
      <c r="B58" s="6" t="s">
        <v>38</v>
      </c>
      <c r="C58" s="7" t="s">
        <v>43</v>
      </c>
      <c r="D58" s="4">
        <v>0.74624539529611777</v>
      </c>
      <c r="E58" s="4"/>
      <c r="F58" s="4"/>
      <c r="G58" s="4"/>
      <c r="H58" s="4">
        <v>6.243496357960443E-2</v>
      </c>
      <c r="I58" s="4">
        <v>0.14976744186046484</v>
      </c>
      <c r="J58" s="9"/>
      <c r="K58" s="4"/>
    </row>
    <row r="59" spans="1:14" x14ac:dyDescent="0.25">
      <c r="A59" s="5">
        <v>41918</v>
      </c>
      <c r="B59" s="6" t="s">
        <v>38</v>
      </c>
      <c r="C59" s="7" t="s">
        <v>43</v>
      </c>
      <c r="D59" s="4">
        <v>0.74105531839985916</v>
      </c>
      <c r="E59" s="4"/>
      <c r="F59" s="4"/>
      <c r="G59" s="4"/>
      <c r="H59" s="4">
        <v>6.1470911086717428E-2</v>
      </c>
      <c r="I59" s="4">
        <v>0.16734693877551013</v>
      </c>
      <c r="J59" s="9"/>
      <c r="K59" s="4"/>
    </row>
    <row r="60" spans="1:14" x14ac:dyDescent="0.25">
      <c r="A60" s="5">
        <v>41918</v>
      </c>
      <c r="B60" s="6" t="s">
        <v>38</v>
      </c>
      <c r="C60" s="7" t="s">
        <v>43</v>
      </c>
      <c r="D60" s="4">
        <v>0.73577132276356905</v>
      </c>
      <c r="E60" s="4"/>
      <c r="F60" s="4"/>
      <c r="G60" s="4"/>
      <c r="H60" s="4">
        <v>0.2490695677068423</v>
      </c>
      <c r="I60" s="4">
        <v>0.22181818181818169</v>
      </c>
      <c r="J60" s="9"/>
      <c r="K60" s="4"/>
    </row>
    <row r="61" spans="1:14" x14ac:dyDescent="0.25">
      <c r="A61" s="3">
        <v>41934</v>
      </c>
      <c r="B61" s="6" t="s">
        <v>38</v>
      </c>
      <c r="C61" s="7" t="s">
        <v>43</v>
      </c>
      <c r="D61" s="4">
        <v>0.72440537745604971</v>
      </c>
      <c r="E61" s="4">
        <v>0.22759513556957245</v>
      </c>
      <c r="F61" s="4">
        <v>0.19690101242014163</v>
      </c>
      <c r="G61" s="4">
        <v>6.3153878702164573E-2</v>
      </c>
      <c r="H61" s="4">
        <v>0.10765154024511403</v>
      </c>
      <c r="I61" s="4">
        <v>0.14237573715248575</v>
      </c>
      <c r="J61" s="9">
        <v>11.601092626772733</v>
      </c>
      <c r="K61" s="4">
        <v>0.88534131644203462</v>
      </c>
      <c r="L61" s="66">
        <v>6.1953772892609157E-3</v>
      </c>
      <c r="M61" s="66">
        <v>3.0548948297595826E-2</v>
      </c>
      <c r="N61" s="66">
        <v>0.1368429489166422</v>
      </c>
    </row>
    <row r="62" spans="1:14" x14ac:dyDescent="0.25">
      <c r="A62" s="3">
        <v>41934</v>
      </c>
      <c r="B62" s="6" t="s">
        <v>38</v>
      </c>
      <c r="C62" s="7" t="s">
        <v>43</v>
      </c>
      <c r="D62" s="4">
        <v>0.73153724247226615</v>
      </c>
      <c r="E62" s="4">
        <v>8.2891024649143219E-2</v>
      </c>
      <c r="F62" s="4">
        <v>0.1589198771320926</v>
      </c>
      <c r="G62" s="4">
        <v>2.3781436855199491E-2</v>
      </c>
      <c r="H62" s="4">
        <v>9.9670757258305986E-2</v>
      </c>
      <c r="I62" s="4">
        <v>0.1318101933216172</v>
      </c>
      <c r="J62" s="9">
        <v>37.672741719544703</v>
      </c>
      <c r="K62" s="4">
        <v>0.88207097505261078</v>
      </c>
      <c r="L62" s="66">
        <v>7.4500141343388721E-3</v>
      </c>
      <c r="M62" s="66">
        <v>2.9926492808564895E-2</v>
      </c>
      <c r="N62" s="66">
        <v>9.0158787239322913E-2</v>
      </c>
    </row>
    <row r="63" spans="1:14" x14ac:dyDescent="0.25">
      <c r="A63" s="3">
        <v>41934</v>
      </c>
      <c r="B63" s="6" t="s">
        <v>38</v>
      </c>
      <c r="C63" s="7" t="s">
        <v>43</v>
      </c>
      <c r="D63" s="4">
        <v>0.74137190743400294</v>
      </c>
      <c r="E63" s="4">
        <v>0.2308671176433563</v>
      </c>
      <c r="F63" s="4">
        <v>0.19484894826503729</v>
      </c>
      <c r="G63" s="4">
        <v>7.2114765090410038E-2</v>
      </c>
      <c r="H63" s="4">
        <v>7.8014184397163344E-2</v>
      </c>
      <c r="I63" s="4">
        <v>0.18856065367693306</v>
      </c>
      <c r="J63" s="9">
        <v>11.137092523637746</v>
      </c>
      <c r="K63" s="4">
        <v>0.87744285073957873</v>
      </c>
      <c r="L63" s="66">
        <v>6.4190722306314034E-3</v>
      </c>
      <c r="M63" s="66">
        <v>3.0607303499692467E-2</v>
      </c>
      <c r="N63" s="66">
        <v>6.9345431824851367E-2</v>
      </c>
    </row>
    <row r="64" spans="1:14" x14ac:dyDescent="0.25">
      <c r="A64" s="3">
        <v>41934</v>
      </c>
      <c r="B64" s="6" t="s">
        <v>38</v>
      </c>
      <c r="C64" s="7" t="s">
        <v>43</v>
      </c>
      <c r="D64" s="4">
        <v>0.60838323353293411</v>
      </c>
      <c r="E64" s="4"/>
      <c r="F64" s="4"/>
      <c r="G64" s="4"/>
      <c r="H64" s="4">
        <v>6.7292944785276254E-2</v>
      </c>
      <c r="I64" s="4"/>
      <c r="J64" s="9"/>
      <c r="K64" s="4"/>
    </row>
    <row r="65" spans="1:14" x14ac:dyDescent="0.25">
      <c r="A65" s="3">
        <v>41934</v>
      </c>
      <c r="B65" s="6" t="s">
        <v>38</v>
      </c>
      <c r="C65" s="7" t="s">
        <v>43</v>
      </c>
      <c r="D65" s="4">
        <v>0.58072362420188495</v>
      </c>
      <c r="E65" s="4"/>
      <c r="F65" s="4"/>
      <c r="G65" s="4"/>
      <c r="H65" s="4">
        <v>2.5471217524231093E-4</v>
      </c>
      <c r="I65" s="4">
        <v>6.1773255813952842E-2</v>
      </c>
      <c r="J65" s="9"/>
      <c r="K65" s="4"/>
    </row>
    <row r="66" spans="1:14" x14ac:dyDescent="0.25">
      <c r="A66" s="3">
        <v>41934</v>
      </c>
      <c r="B66" s="6" t="s">
        <v>38</v>
      </c>
      <c r="C66" s="7" t="s">
        <v>43</v>
      </c>
      <c r="D66" s="4">
        <v>0.60647075854082233</v>
      </c>
      <c r="E66" s="4"/>
      <c r="F66" s="4"/>
      <c r="G66" s="4"/>
      <c r="H66" s="4"/>
      <c r="I66" s="4">
        <v>5.6492411467116505E-2</v>
      </c>
      <c r="J66" s="9"/>
      <c r="K66" s="4"/>
    </row>
    <row r="67" spans="1:14" x14ac:dyDescent="0.25">
      <c r="A67" s="3">
        <v>41934</v>
      </c>
      <c r="B67" s="6" t="s">
        <v>38</v>
      </c>
      <c r="C67" s="7" t="s">
        <v>43</v>
      </c>
      <c r="D67" s="4">
        <v>0.72467187730423244</v>
      </c>
      <c r="E67" s="4"/>
      <c r="F67" s="4"/>
      <c r="G67" s="4"/>
      <c r="H67" s="4">
        <v>0.10222095671981757</v>
      </c>
      <c r="I67" s="4">
        <v>0.15236051502145867</v>
      </c>
      <c r="J67" s="9"/>
      <c r="K67" s="4"/>
    </row>
    <row r="68" spans="1:14" x14ac:dyDescent="0.25">
      <c r="A68" s="3">
        <v>41934</v>
      </c>
      <c r="B68" s="6" t="s">
        <v>38</v>
      </c>
      <c r="C68" s="7" t="s">
        <v>43</v>
      </c>
      <c r="D68" s="4">
        <v>0.72874924104432304</v>
      </c>
      <c r="E68" s="4"/>
      <c r="F68" s="4"/>
      <c r="G68" s="4"/>
      <c r="H68" s="4">
        <v>9.5383830655445201E-2</v>
      </c>
      <c r="I68" s="4">
        <v>0.13518052057094856</v>
      </c>
      <c r="J68" s="9"/>
      <c r="K68" s="4"/>
    </row>
    <row r="69" spans="1:14" x14ac:dyDescent="0.25">
      <c r="A69" s="3">
        <v>41934</v>
      </c>
      <c r="B69" s="6" t="s">
        <v>38</v>
      </c>
      <c r="C69" s="7" t="s">
        <v>43</v>
      </c>
      <c r="D69" s="4">
        <v>0.7240289069557363</v>
      </c>
      <c r="E69" s="4"/>
      <c r="F69" s="4"/>
      <c r="G69" s="4"/>
      <c r="H69" s="4">
        <v>0.10655090765588038</v>
      </c>
      <c r="I69" s="4">
        <v>0.14338781575037118</v>
      </c>
      <c r="J69" s="9"/>
      <c r="K69" s="4"/>
    </row>
    <row r="70" spans="1:14" x14ac:dyDescent="0.25">
      <c r="A70" s="3">
        <v>41949</v>
      </c>
      <c r="B70" s="6" t="s">
        <v>38</v>
      </c>
      <c r="C70" s="7" t="s">
        <v>43</v>
      </c>
      <c r="D70" s="4">
        <v>0.64785752071944991</v>
      </c>
      <c r="E70" s="4">
        <v>0.18332299590110779</v>
      </c>
      <c r="F70" s="4">
        <v>0.13406846611197168</v>
      </c>
      <c r="G70" s="4">
        <v>3.0540843826054979E-2</v>
      </c>
      <c r="H70" s="4">
        <v>8.6210688365955468E-2</v>
      </c>
      <c r="I70" s="4">
        <v>0.2298288508557457</v>
      </c>
      <c r="J70" s="9">
        <v>11.867016706552553</v>
      </c>
      <c r="K70" s="4">
        <v>0.83552804351903953</v>
      </c>
      <c r="L70" s="66">
        <v>7.2263191929683827E-3</v>
      </c>
      <c r="M70" s="66">
        <v>3.0082106680822621E-2</v>
      </c>
      <c r="N70" s="66">
        <v>0.13324437812068216</v>
      </c>
    </row>
    <row r="71" spans="1:14" x14ac:dyDescent="0.25">
      <c r="A71" s="3">
        <v>41949</v>
      </c>
      <c r="B71" s="6" t="s">
        <v>38</v>
      </c>
      <c r="C71" s="7" t="s">
        <v>43</v>
      </c>
      <c r="D71" s="4">
        <v>0.66445497630331762</v>
      </c>
      <c r="E71" s="4">
        <v>0.1884569525718689</v>
      </c>
      <c r="F71" s="4">
        <v>0.18707877344031437</v>
      </c>
      <c r="G71" s="4">
        <v>7.4730530290742586E-2</v>
      </c>
      <c r="H71" s="4">
        <v>2.810603641009235E-2</v>
      </c>
      <c r="I71" s="4">
        <v>0.20692431561996738</v>
      </c>
      <c r="J71" s="9">
        <v>13.504473899695203</v>
      </c>
      <c r="K71" s="4">
        <v>0.59665733574839452</v>
      </c>
      <c r="L71" s="66">
        <v>1.27117081900534E-2</v>
      </c>
      <c r="M71" s="66">
        <v>2.7796527932037199E-2</v>
      </c>
      <c r="N71" s="66">
        <v>0.6741971015566196</v>
      </c>
    </row>
    <row r="72" spans="1:14" x14ac:dyDescent="0.25">
      <c r="A72" s="3">
        <v>41949</v>
      </c>
      <c r="B72" s="6" t="s">
        <v>38</v>
      </c>
      <c r="C72" s="7" t="s">
        <v>43</v>
      </c>
      <c r="D72" s="4">
        <v>0.4110335804622765</v>
      </c>
      <c r="E72" s="4">
        <v>0.20188768208026886</v>
      </c>
      <c r="F72" s="4">
        <v>0.23002055502156896</v>
      </c>
      <c r="G72" s="4">
        <v>5.0155512814278214E-2</v>
      </c>
      <c r="H72" s="4">
        <v>0.24070414945212859</v>
      </c>
      <c r="I72" s="4">
        <v>0.23058252427184464</v>
      </c>
      <c r="J72" s="9">
        <v>12.542954682722817</v>
      </c>
      <c r="K72" s="4">
        <v>0.81450277123017134</v>
      </c>
      <c r="L72" s="66">
        <v>5.7382615395038311E-3</v>
      </c>
      <c r="M72" s="66">
        <v>3.0675384568805218E-2</v>
      </c>
      <c r="N72" s="66">
        <v>0.19014070016491508</v>
      </c>
    </row>
    <row r="73" spans="1:14" x14ac:dyDescent="0.25">
      <c r="A73" s="3">
        <v>41949</v>
      </c>
      <c r="B73" s="6" t="s">
        <v>38</v>
      </c>
      <c r="C73" s="7" t="s">
        <v>43</v>
      </c>
      <c r="D73" s="4">
        <v>0.80026036823507529</v>
      </c>
      <c r="E73" s="4"/>
      <c r="F73" s="4"/>
      <c r="G73" s="4"/>
      <c r="H73" s="4">
        <v>0.14028314028314026</v>
      </c>
      <c r="I73" s="4"/>
      <c r="J73" s="9"/>
      <c r="K73" s="4"/>
    </row>
    <row r="74" spans="1:14" x14ac:dyDescent="0.25">
      <c r="A74" s="3">
        <v>41949</v>
      </c>
      <c r="B74" s="6" t="s">
        <v>38</v>
      </c>
      <c r="C74" s="7" t="s">
        <v>43</v>
      </c>
      <c r="D74" s="4">
        <v>0.80528760271525535</v>
      </c>
      <c r="E74" s="4"/>
      <c r="F74" s="4"/>
      <c r="G74" s="4"/>
      <c r="H74" s="4">
        <v>0.1694847020933975</v>
      </c>
      <c r="I74" s="4">
        <v>0.10344827586206823</v>
      </c>
      <c r="J74" s="9"/>
      <c r="K74" s="4"/>
    </row>
    <row r="75" spans="1:14" x14ac:dyDescent="0.25">
      <c r="A75" s="3">
        <v>41949</v>
      </c>
      <c r="B75" s="6" t="s">
        <v>38</v>
      </c>
      <c r="C75" s="7" t="s">
        <v>43</v>
      </c>
      <c r="D75" s="4">
        <v>0.81858407079646012</v>
      </c>
      <c r="E75" s="4"/>
      <c r="F75" s="4"/>
      <c r="G75" s="4"/>
      <c r="H75" s="4">
        <v>3.9286793593230285E-2</v>
      </c>
      <c r="I75" s="4">
        <v>0.11888782358580907</v>
      </c>
      <c r="J75" s="9"/>
      <c r="K75" s="4"/>
    </row>
    <row r="76" spans="1:14" x14ac:dyDescent="0.25">
      <c r="A76" s="3">
        <v>41949</v>
      </c>
      <c r="B76" s="6" t="s">
        <v>38</v>
      </c>
      <c r="C76" s="7" t="s">
        <v>43</v>
      </c>
      <c r="D76" s="4">
        <v>0.71821924858466291</v>
      </c>
      <c r="E76" s="4"/>
      <c r="F76" s="4"/>
      <c r="G76" s="4"/>
      <c r="H76" s="4">
        <v>2.3437499999999889E-2</v>
      </c>
      <c r="I76" s="4">
        <v>0.12557286892758823</v>
      </c>
      <c r="J76" s="9"/>
      <c r="K76" s="4"/>
    </row>
    <row r="77" spans="1:14" x14ac:dyDescent="0.25">
      <c r="A77" s="3">
        <v>41949</v>
      </c>
      <c r="B77" s="6" t="s">
        <v>38</v>
      </c>
      <c r="C77" s="7" t="s">
        <v>43</v>
      </c>
      <c r="D77" s="4">
        <v>0.69635326221781191</v>
      </c>
      <c r="E77" s="4"/>
      <c r="F77" s="4"/>
      <c r="G77" s="4"/>
      <c r="H77" s="4">
        <v>0.13551033286007252</v>
      </c>
      <c r="I77" s="4">
        <v>0.13122529644268799</v>
      </c>
      <c r="J77" s="9"/>
      <c r="K77" s="4"/>
    </row>
    <row r="78" spans="1:14" x14ac:dyDescent="0.25">
      <c r="A78" s="3">
        <v>41949</v>
      </c>
      <c r="B78" s="6" t="s">
        <v>38</v>
      </c>
      <c r="C78" s="7" t="s">
        <v>43</v>
      </c>
      <c r="D78" s="4">
        <v>0.71522538208550979</v>
      </c>
      <c r="E78" s="4"/>
      <c r="F78" s="4"/>
      <c r="G78" s="4"/>
      <c r="H78" s="4">
        <v>2.5418994413408114E-2</v>
      </c>
      <c r="I78" s="4">
        <v>0.13377609108159391</v>
      </c>
      <c r="J78" s="9"/>
      <c r="K78" s="4"/>
    </row>
    <row r="79" spans="1:14" x14ac:dyDescent="0.25">
      <c r="A79" s="3">
        <v>41977</v>
      </c>
      <c r="B79" s="6" t="s">
        <v>39</v>
      </c>
      <c r="C79" s="7" t="s">
        <v>43</v>
      </c>
      <c r="D79" s="4">
        <v>0.76193454242234726</v>
      </c>
      <c r="E79" s="4">
        <v>0.26446753740310669</v>
      </c>
      <c r="F79" s="4">
        <v>0.16912772288275046</v>
      </c>
      <c r="G79" s="4">
        <v>7.2258161612004615E-2</v>
      </c>
      <c r="H79" s="4">
        <v>6.8584070796460117E-2</v>
      </c>
      <c r="I79" s="4">
        <v>0.1045098352790669</v>
      </c>
      <c r="J79" s="9">
        <v>9.9514968236628611</v>
      </c>
      <c r="K79" s="4">
        <v>0.88782023880767158</v>
      </c>
      <c r="L79" s="66">
        <v>4.0885440865744962E-3</v>
      </c>
      <c r="M79" s="66">
        <v>2.9789220140461058E-2</v>
      </c>
      <c r="N79" s="66">
        <v>3.5346123071031132E-2</v>
      </c>
    </row>
    <row r="80" spans="1:14" x14ac:dyDescent="0.25">
      <c r="A80" s="3">
        <v>41977</v>
      </c>
      <c r="B80" s="6" t="s">
        <v>39</v>
      </c>
      <c r="C80" s="7" t="s">
        <v>43</v>
      </c>
      <c r="D80" s="4">
        <v>0.76508820798514388</v>
      </c>
      <c r="E80" s="4">
        <v>0.19590100646018982</v>
      </c>
      <c r="F80" s="4">
        <v>0.23536210637185212</v>
      </c>
      <c r="G80" s="4">
        <v>5.7894183755323306E-2</v>
      </c>
      <c r="H80" s="4">
        <v>8.0547375714533187E-2</v>
      </c>
      <c r="I80" s="4">
        <v>0.10230683474830551</v>
      </c>
      <c r="J80" s="9">
        <v>12.744311839919602</v>
      </c>
      <c r="K80" s="4">
        <v>0.86144336007790501</v>
      </c>
      <c r="L80" s="66">
        <v>5.8470576721979355E-3</v>
      </c>
      <c r="M80" s="66">
        <v>2.7388849096085067E-2</v>
      </c>
      <c r="N80" s="66">
        <v>8.1858807410771089E-2</v>
      </c>
    </row>
    <row r="81" spans="1:14" x14ac:dyDescent="0.25">
      <c r="A81" s="3">
        <v>41977</v>
      </c>
      <c r="B81" s="6" t="s">
        <v>39</v>
      </c>
      <c r="C81" s="7" t="s">
        <v>43</v>
      </c>
      <c r="D81" s="4">
        <v>0.78216731898238756</v>
      </c>
      <c r="E81" s="4">
        <v>0.22956109046936035</v>
      </c>
      <c r="F81" s="4">
        <v>0.1976442832159524</v>
      </c>
      <c r="G81" s="4">
        <v>0.1026200642330683</v>
      </c>
      <c r="H81" s="4">
        <v>7.9559199032388173E-2</v>
      </c>
      <c r="I81" s="4">
        <v>9.9845679012345895E-2</v>
      </c>
      <c r="J81" s="9">
        <v>11.487646557248333</v>
      </c>
      <c r="K81" s="4">
        <v>0.83476861819107806</v>
      </c>
      <c r="L81" s="66">
        <v>3.8423521845872143E-3</v>
      </c>
      <c r="M81" s="66">
        <v>2.8470334951243473E-2</v>
      </c>
      <c r="N81" s="66">
        <v>9.3201220038042279E-2</v>
      </c>
    </row>
    <row r="82" spans="1:14" x14ac:dyDescent="0.25">
      <c r="A82" s="3">
        <v>41977</v>
      </c>
      <c r="B82" s="6" t="s">
        <v>39</v>
      </c>
      <c r="C82" s="7" t="s">
        <v>43</v>
      </c>
      <c r="D82" s="4">
        <v>0.6668205601723608</v>
      </c>
      <c r="E82" s="4"/>
      <c r="F82" s="4"/>
      <c r="G82" s="4"/>
      <c r="H82" s="4">
        <v>5.9547244094488083E-2</v>
      </c>
      <c r="I82" s="4">
        <v>0.15537293683404171</v>
      </c>
      <c r="J82" s="9"/>
      <c r="K82" s="4"/>
    </row>
    <row r="83" spans="1:14" x14ac:dyDescent="0.25">
      <c r="A83" s="3">
        <v>41977</v>
      </c>
      <c r="B83" s="6" t="s">
        <v>39</v>
      </c>
      <c r="C83" s="7" t="s">
        <v>43</v>
      </c>
      <c r="D83" s="4">
        <v>0.67309601474968095</v>
      </c>
      <c r="E83" s="4"/>
      <c r="F83" s="4"/>
      <c r="G83" s="4"/>
      <c r="H83" s="4">
        <v>6.72492401215804E-2</v>
      </c>
      <c r="I83" s="4">
        <v>0.13320242186221617</v>
      </c>
      <c r="J83" s="9"/>
      <c r="K83" s="4"/>
    </row>
    <row r="84" spans="1:14" x14ac:dyDescent="0.25">
      <c r="A84" s="3">
        <v>41977</v>
      </c>
      <c r="B84" s="6" t="s">
        <v>39</v>
      </c>
      <c r="C84" s="7" t="s">
        <v>43</v>
      </c>
      <c r="D84" s="4">
        <v>0.64974902398215284</v>
      </c>
      <c r="E84" s="4"/>
      <c r="F84" s="4"/>
      <c r="G84" s="4"/>
      <c r="H84" s="4">
        <v>6.9606486058928274E-2</v>
      </c>
      <c r="I84" s="4">
        <v>0.14333908677232121</v>
      </c>
      <c r="J84" s="9"/>
      <c r="K84" s="4"/>
    </row>
    <row r="85" spans="1:14" x14ac:dyDescent="0.25">
      <c r="A85" s="3">
        <v>41977</v>
      </c>
      <c r="B85" s="6" t="s">
        <v>39</v>
      </c>
      <c r="C85" s="7" t="s">
        <v>43</v>
      </c>
      <c r="D85" s="4">
        <v>0.75393094504781966</v>
      </c>
      <c r="E85" s="4"/>
      <c r="F85" s="4"/>
      <c r="G85" s="4"/>
      <c r="H85" s="4">
        <v>6.2301767104667061E-2</v>
      </c>
      <c r="I85" s="4">
        <v>9.8301409468739137E-2</v>
      </c>
      <c r="J85" s="9"/>
      <c r="K85" s="4"/>
    </row>
    <row r="86" spans="1:14" x14ac:dyDescent="0.25">
      <c r="A86" s="3">
        <v>41977</v>
      </c>
      <c r="B86" s="6" t="s">
        <v>39</v>
      </c>
      <c r="C86" s="7" t="s">
        <v>43</v>
      </c>
      <c r="D86" s="4">
        <v>0.74159462055715653</v>
      </c>
      <c r="E86" s="4"/>
      <c r="F86" s="4"/>
      <c r="G86" s="4"/>
      <c r="H86" s="4">
        <v>5.5278387547395558E-2</v>
      </c>
      <c r="I86" s="4">
        <v>0.1126771122273033</v>
      </c>
      <c r="J86" s="9"/>
      <c r="K86" s="4"/>
    </row>
    <row r="87" spans="1:14" x14ac:dyDescent="0.25">
      <c r="A87" s="3">
        <v>41977</v>
      </c>
      <c r="B87" s="6" t="s">
        <v>39</v>
      </c>
      <c r="C87" s="7" t="s">
        <v>43</v>
      </c>
      <c r="D87" s="4">
        <v>0.70810583788324222</v>
      </c>
      <c r="E87" s="4"/>
      <c r="F87" s="4"/>
      <c r="G87" s="4"/>
      <c r="H87" s="4">
        <v>0.10314847942754934</v>
      </c>
      <c r="I87" s="4">
        <v>0.12220028592824611</v>
      </c>
      <c r="J87" s="9"/>
      <c r="K87" s="4"/>
    </row>
    <row r="88" spans="1:14" x14ac:dyDescent="0.25">
      <c r="A88" s="3">
        <v>41990</v>
      </c>
      <c r="B88" s="6" t="s">
        <v>39</v>
      </c>
      <c r="C88" s="7" t="s">
        <v>43</v>
      </c>
      <c r="D88" s="4">
        <v>0.75291677469535911</v>
      </c>
      <c r="E88" s="4">
        <v>0.21201808750629425</v>
      </c>
      <c r="F88" s="4">
        <v>0.19909267602343655</v>
      </c>
      <c r="G88" s="4">
        <v>9.7150020767080542E-2</v>
      </c>
      <c r="H88" s="4">
        <v>0.12853524693963703</v>
      </c>
      <c r="I88" s="4">
        <v>0.12446418829397608</v>
      </c>
      <c r="J88" s="9">
        <v>12.246835794005648</v>
      </c>
      <c r="K88" s="4">
        <v>0.85705899861101931</v>
      </c>
      <c r="L88" s="66">
        <v>8.7617130078847284E-3</v>
      </c>
      <c r="M88" s="66">
        <v>2.6064106909429039E-2</v>
      </c>
      <c r="N88" s="66">
        <v>0.11803114899622714</v>
      </c>
    </row>
    <row r="89" spans="1:14" x14ac:dyDescent="0.25">
      <c r="A89" s="3">
        <v>41990</v>
      </c>
      <c r="B89" s="6" t="s">
        <v>39</v>
      </c>
      <c r="C89" s="7" t="s">
        <v>43</v>
      </c>
      <c r="D89" s="4">
        <v>0.77096436058700224</v>
      </c>
      <c r="E89" s="4">
        <v>0.1879860907793045</v>
      </c>
      <c r="F89" s="4">
        <v>0.19136934618134233</v>
      </c>
      <c r="G89" s="4">
        <v>5.4113851415635433E-2</v>
      </c>
      <c r="H89" s="4">
        <v>0.1339530952884006</v>
      </c>
      <c r="I89" s="4">
        <v>0.10373684646615264</v>
      </c>
      <c r="J89" s="9">
        <v>13.445043027512195</v>
      </c>
      <c r="K89" s="4">
        <v>0.75344549146270712</v>
      </c>
      <c r="L89" s="66">
        <v>3.1917037294110864E-3</v>
      </c>
      <c r="M89" s="66">
        <v>2.9034778524614988E-2</v>
      </c>
      <c r="N89" s="66">
        <v>0.10680271759358982</v>
      </c>
    </row>
    <row r="90" spans="1:14" x14ac:dyDescent="0.25">
      <c r="A90" s="3">
        <v>41990</v>
      </c>
      <c r="B90" s="6" t="s">
        <v>39</v>
      </c>
      <c r="C90" s="7" t="s">
        <v>43</v>
      </c>
      <c r="D90" s="4">
        <v>0.72287581699346404</v>
      </c>
      <c r="E90" s="4">
        <v>0.18950797617435455</v>
      </c>
      <c r="F90" s="4">
        <v>0.1923203169950263</v>
      </c>
      <c r="G90" s="4">
        <v>8.3045066177270005E-2</v>
      </c>
      <c r="H90" s="4">
        <v>0.11216899130786329</v>
      </c>
      <c r="I90" s="4">
        <v>0.10349107835531419</v>
      </c>
      <c r="J90" s="9">
        <v>13.538520475260199</v>
      </c>
      <c r="K90" s="4">
        <v>0.85650608606206058</v>
      </c>
      <c r="L90" s="66">
        <v>8.8412845690057796E-3</v>
      </c>
      <c r="M90" s="66">
        <v>2.604642434029103E-2</v>
      </c>
      <c r="N90" s="66">
        <v>9.831508440734428E-2</v>
      </c>
    </row>
    <row r="91" spans="1:14" x14ac:dyDescent="0.25">
      <c r="A91" s="3">
        <v>41990</v>
      </c>
      <c r="B91" s="6" t="s">
        <v>39</v>
      </c>
      <c r="C91" s="7" t="s">
        <v>43</v>
      </c>
      <c r="D91" s="4">
        <v>0.71936493738819329</v>
      </c>
      <c r="E91" s="4"/>
      <c r="F91" s="4"/>
      <c r="G91" s="4"/>
      <c r="H91" s="4">
        <v>0.13010291595197254</v>
      </c>
      <c r="I91" s="4">
        <v>0.15283472359677672</v>
      </c>
      <c r="J91" s="9"/>
      <c r="K91" s="4"/>
    </row>
    <row r="92" spans="1:14" x14ac:dyDescent="0.25">
      <c r="A92" s="3">
        <v>41990</v>
      </c>
      <c r="B92" s="6" t="s">
        <v>39</v>
      </c>
      <c r="C92" s="7" t="s">
        <v>43</v>
      </c>
      <c r="D92" s="4">
        <v>0.67975567190226871</v>
      </c>
      <c r="E92" s="4"/>
      <c r="F92" s="4"/>
      <c r="G92" s="4"/>
      <c r="H92" s="4">
        <v>0.11391661773341211</v>
      </c>
      <c r="I92" s="4">
        <v>0.12621527777777802</v>
      </c>
      <c r="J92" s="9"/>
      <c r="K92" s="4"/>
    </row>
    <row r="93" spans="1:14" x14ac:dyDescent="0.25">
      <c r="A93" s="3">
        <v>41990</v>
      </c>
      <c r="B93" s="6" t="s">
        <v>39</v>
      </c>
      <c r="C93" s="7" t="s">
        <v>43</v>
      </c>
      <c r="D93" s="4">
        <v>0.68675352877307272</v>
      </c>
      <c r="E93" s="4"/>
      <c r="F93" s="4"/>
      <c r="G93" s="4"/>
      <c r="H93" s="4">
        <v>0.11393383674937052</v>
      </c>
      <c r="I93" s="4">
        <v>0.12215411558668984</v>
      </c>
      <c r="J93" s="9"/>
      <c r="K93" s="4"/>
    </row>
    <row r="94" spans="1:14" x14ac:dyDescent="0.25">
      <c r="A94" s="3">
        <v>41990</v>
      </c>
      <c r="B94" s="6" t="s">
        <v>39</v>
      </c>
      <c r="C94" s="7" t="s">
        <v>43</v>
      </c>
      <c r="D94" s="4">
        <v>0.68841156191991515</v>
      </c>
      <c r="E94" s="4"/>
      <c r="F94" s="4"/>
      <c r="G94" s="4"/>
      <c r="H94" s="4">
        <v>0.12231850568072389</v>
      </c>
      <c r="I94" s="4">
        <v>0.11850589194396996</v>
      </c>
      <c r="J94" s="9"/>
      <c r="K94" s="4"/>
    </row>
    <row r="95" spans="1:14" x14ac:dyDescent="0.25">
      <c r="A95" s="3">
        <v>41990</v>
      </c>
      <c r="B95" s="6" t="s">
        <v>39</v>
      </c>
      <c r="C95" s="7" t="s">
        <v>43</v>
      </c>
      <c r="D95" s="4">
        <v>0.68526965387711303</v>
      </c>
      <c r="E95" s="4"/>
      <c r="F95" s="4"/>
      <c r="G95" s="4"/>
      <c r="H95" s="4">
        <v>6.167322130854469E-2</v>
      </c>
      <c r="I95" s="4">
        <v>0.12947898508619093</v>
      </c>
      <c r="J95" s="9"/>
      <c r="K95" s="4"/>
    </row>
    <row r="96" spans="1:14" x14ac:dyDescent="0.25">
      <c r="A96" s="3">
        <v>41990</v>
      </c>
      <c r="B96" s="6" t="s">
        <v>39</v>
      </c>
      <c r="C96" s="7" t="s">
        <v>43</v>
      </c>
      <c r="D96" s="4">
        <v>0.69478402607986967</v>
      </c>
      <c r="E96" s="4"/>
      <c r="F96" s="4"/>
      <c r="G96" s="4"/>
      <c r="H96" s="4"/>
      <c r="I96" s="4">
        <v>0.12383345297918115</v>
      </c>
      <c r="J96" s="9"/>
      <c r="K96" s="4"/>
    </row>
    <row r="97" spans="1:14" x14ac:dyDescent="0.25">
      <c r="A97" s="3">
        <v>42019</v>
      </c>
      <c r="B97" s="6" t="s">
        <v>39</v>
      </c>
      <c r="C97" s="7" t="s">
        <v>43</v>
      </c>
      <c r="D97" s="4">
        <v>0.67684964200477327</v>
      </c>
      <c r="E97" s="4">
        <v>0.18949958682060242</v>
      </c>
      <c r="F97" s="4">
        <v>0.16614876122570224</v>
      </c>
      <c r="G97" s="4">
        <v>1.9024757349268884E-2</v>
      </c>
      <c r="H97" s="4">
        <v>5.7528617552098815E-2</v>
      </c>
      <c r="I97" s="4">
        <v>0.2303422152560089</v>
      </c>
      <c r="J97" s="9">
        <v>11.189970796805749</v>
      </c>
      <c r="K97" s="4">
        <v>0.86130731047734266</v>
      </c>
      <c r="L97" s="66">
        <v>8.9860044225357743E-3</v>
      </c>
      <c r="M97" s="66">
        <v>2.5929282820017611E-2</v>
      </c>
      <c r="N97" s="66">
        <v>0.10216963932472181</v>
      </c>
    </row>
    <row r="98" spans="1:14" x14ac:dyDescent="0.25">
      <c r="A98" s="3">
        <v>42019</v>
      </c>
      <c r="B98" s="6" t="s">
        <v>39</v>
      </c>
      <c r="C98" s="7" t="s">
        <v>43</v>
      </c>
      <c r="D98" s="4">
        <v>0.67054908485856912</v>
      </c>
      <c r="E98" s="4">
        <v>0.21422998607158661</v>
      </c>
      <c r="F98" s="4">
        <v>0.18381954410081036</v>
      </c>
      <c r="G98" s="4">
        <v>7.6957453830257219E-2</v>
      </c>
      <c r="H98" s="4">
        <v>6.0931399888454973E-2</v>
      </c>
      <c r="I98" s="4">
        <v>0.25163817127363097</v>
      </c>
      <c r="J98" s="9">
        <v>11.877354872954083</v>
      </c>
      <c r="K98" s="4">
        <v>0.81137453037958296</v>
      </c>
      <c r="L98" s="66">
        <v>2.927925120063026E-3</v>
      </c>
      <c r="M98" s="66">
        <v>2.9024266730714871E-2</v>
      </c>
      <c r="N98" s="66">
        <v>8.3265618279269843E-2</v>
      </c>
    </row>
    <row r="99" spans="1:14" x14ac:dyDescent="0.25">
      <c r="A99" s="3">
        <v>42019</v>
      </c>
      <c r="B99" s="6" t="s">
        <v>39</v>
      </c>
      <c r="C99" s="7" t="s">
        <v>43</v>
      </c>
      <c r="D99" s="4">
        <v>0.6544943820224719</v>
      </c>
      <c r="E99" s="4">
        <v>0.21553429961204529</v>
      </c>
      <c r="F99" s="4">
        <v>0.18362575093016972</v>
      </c>
      <c r="G99" s="4">
        <v>8.9412364264965419E-2</v>
      </c>
      <c r="H99" s="4">
        <v>0.11687711733908224</v>
      </c>
      <c r="I99" s="4">
        <v>0.2527064401422352</v>
      </c>
      <c r="J99" s="9">
        <v>11.683280626415645</v>
      </c>
      <c r="K99" s="4">
        <v>0.68199999999999994</v>
      </c>
      <c r="L99" s="66">
        <v>3.2480632255028181E-3</v>
      </c>
      <c r="M99" s="66">
        <v>1.392027096644065E-3</v>
      </c>
      <c r="N99" s="66">
        <v>0.21669221804425945</v>
      </c>
    </row>
    <row r="100" spans="1:14" x14ac:dyDescent="0.25">
      <c r="A100" s="3">
        <v>42019</v>
      </c>
      <c r="B100" s="6" t="s">
        <v>39</v>
      </c>
      <c r="C100" s="7" t="s">
        <v>43</v>
      </c>
      <c r="D100" s="4">
        <v>0.73153347732181428</v>
      </c>
      <c r="E100" s="4"/>
      <c r="F100" s="4"/>
      <c r="G100" s="4"/>
      <c r="H100" s="4">
        <v>6.4716489681426626E-2</v>
      </c>
      <c r="I100" s="4">
        <v>0.12918281781504601</v>
      </c>
      <c r="J100" s="9"/>
      <c r="K100" s="4"/>
    </row>
    <row r="101" spans="1:14" x14ac:dyDescent="0.25">
      <c r="A101" s="3">
        <v>42019</v>
      </c>
      <c r="B101" s="6" t="s">
        <v>39</v>
      </c>
      <c r="C101" s="7" t="s">
        <v>43</v>
      </c>
      <c r="D101" s="4">
        <v>0.75550360413013828</v>
      </c>
      <c r="E101" s="4"/>
      <c r="F101" s="4"/>
      <c r="G101" s="4"/>
      <c r="H101" s="4">
        <v>7.1324599708879055E-2</v>
      </c>
      <c r="I101" s="4">
        <v>0.12797125483692609</v>
      </c>
      <c r="J101" s="9"/>
      <c r="K101" s="4"/>
    </row>
    <row r="102" spans="1:14" x14ac:dyDescent="0.25">
      <c r="A102" s="3">
        <v>42019</v>
      </c>
      <c r="B102" s="6" t="s">
        <v>39</v>
      </c>
      <c r="C102" s="7" t="s">
        <v>43</v>
      </c>
      <c r="D102" s="4">
        <v>0.74547776122579279</v>
      </c>
      <c r="E102" s="4"/>
      <c r="F102" s="4"/>
      <c r="G102" s="4"/>
      <c r="H102" s="4">
        <v>6.2620281273131018E-2</v>
      </c>
      <c r="I102" s="4">
        <v>0.12091441526544501</v>
      </c>
      <c r="J102" s="9"/>
      <c r="K102" s="4"/>
    </row>
    <row r="103" spans="1:14" x14ac:dyDescent="0.25">
      <c r="A103" s="3">
        <v>42019</v>
      </c>
      <c r="B103" s="6" t="s">
        <v>39</v>
      </c>
      <c r="C103" s="7" t="s">
        <v>43</v>
      </c>
      <c r="D103" s="4">
        <v>0.75587379727008286</v>
      </c>
      <c r="E103" s="4"/>
      <c r="F103" s="4"/>
      <c r="G103" s="4"/>
      <c r="H103" s="4">
        <v>6.4231301939057905E-2</v>
      </c>
      <c r="I103" s="4">
        <v>0.13215246220903273</v>
      </c>
      <c r="J103" s="9"/>
      <c r="K103" s="4"/>
    </row>
    <row r="104" spans="1:14" x14ac:dyDescent="0.25">
      <c r="A104" s="3">
        <v>42019</v>
      </c>
      <c r="B104" s="6" t="s">
        <v>39</v>
      </c>
      <c r="C104" s="7" t="s">
        <v>43</v>
      </c>
      <c r="D104" s="4">
        <v>0.74006926054186184</v>
      </c>
      <c r="E104" s="4"/>
      <c r="F104" s="4"/>
      <c r="G104" s="4"/>
      <c r="H104" s="4">
        <v>6.6898014266435268E-2</v>
      </c>
      <c r="I104" s="4">
        <v>0.12644769318397611</v>
      </c>
      <c r="J104" s="9"/>
      <c r="K104" s="4"/>
    </row>
    <row r="105" spans="1:14" x14ac:dyDescent="0.25">
      <c r="A105" s="3">
        <v>42019</v>
      </c>
      <c r="B105" s="6" t="s">
        <v>39</v>
      </c>
      <c r="C105" s="7" t="s">
        <v>43</v>
      </c>
      <c r="D105" s="4">
        <v>0.73150565709312454</v>
      </c>
      <c r="E105" s="4"/>
      <c r="F105" s="4"/>
      <c r="G105" s="4"/>
      <c r="H105" s="4">
        <v>0.11148272017837257</v>
      </c>
      <c r="I105" s="4">
        <v>0.13330628803245501</v>
      </c>
      <c r="J105" s="9"/>
      <c r="K105" s="4"/>
    </row>
    <row r="106" spans="1:14" x14ac:dyDescent="0.25">
      <c r="A106" s="3">
        <v>42030</v>
      </c>
      <c r="B106" s="6" t="s">
        <v>39</v>
      </c>
      <c r="C106" s="7" t="s">
        <v>43</v>
      </c>
      <c r="D106" s="4">
        <v>0.8079470198675498</v>
      </c>
      <c r="E106" s="4">
        <v>0.17941638827323914</v>
      </c>
      <c r="F106" s="4">
        <v>0.37525754074640849</v>
      </c>
      <c r="G106" s="4">
        <v>4.705547124132519E-2</v>
      </c>
      <c r="H106" s="4">
        <v>0.11287988422575967</v>
      </c>
      <c r="I106" s="4">
        <v>0.1898395721925133</v>
      </c>
      <c r="J106" s="9">
        <v>12.746843094474199</v>
      </c>
      <c r="K106" s="4">
        <v>0.79681956675988153</v>
      </c>
      <c r="L106" s="66">
        <v>2.5109248175976414E-3</v>
      </c>
      <c r="M106" s="66">
        <v>2.9282334492547149E-2</v>
      </c>
      <c r="N106" s="66">
        <v>5.4285487253695495E-2</v>
      </c>
    </row>
    <row r="107" spans="1:14" x14ac:dyDescent="0.25">
      <c r="A107" s="3">
        <v>42030</v>
      </c>
      <c r="B107" s="6" t="s">
        <v>39</v>
      </c>
      <c r="C107" s="7" t="s">
        <v>43</v>
      </c>
      <c r="D107" s="4">
        <v>0.83286908077994426</v>
      </c>
      <c r="E107" s="4">
        <v>0.15249289572238922</v>
      </c>
      <c r="F107" s="4">
        <v>0.1748686219442776</v>
      </c>
      <c r="G107" s="4">
        <v>3.3392767482867597E-2</v>
      </c>
      <c r="H107" s="4">
        <v>0.11546099290780165</v>
      </c>
      <c r="I107" s="4">
        <v>0.18208392267798162</v>
      </c>
      <c r="J107" s="9">
        <v>17.226746534097153</v>
      </c>
      <c r="K107" s="4">
        <v>0.83193919984704368</v>
      </c>
      <c r="L107" s="66">
        <v>6.2331056211490741E-3</v>
      </c>
      <c r="M107" s="66">
        <v>2.7257680326244819E-2</v>
      </c>
      <c r="N107" s="66">
        <v>5.9767083686479074E-2</v>
      </c>
    </row>
    <row r="108" spans="1:14" x14ac:dyDescent="0.25">
      <c r="A108" s="3">
        <v>42030</v>
      </c>
      <c r="B108" s="6" t="s">
        <v>39</v>
      </c>
      <c r="C108" s="7" t="s">
        <v>43</v>
      </c>
      <c r="D108" s="4">
        <v>0.82093663911845727</v>
      </c>
      <c r="F108" s="4">
        <v>0.21219161059327291</v>
      </c>
      <c r="G108" s="4">
        <v>5.7797637401925457E-2</v>
      </c>
      <c r="H108" s="4">
        <v>0.15533980582524287</v>
      </c>
      <c r="I108" s="4">
        <v>0.1739009717723283</v>
      </c>
      <c r="J108" s="9"/>
      <c r="K108" s="4">
        <v>0.74080101063089487</v>
      </c>
      <c r="L108" s="66">
        <v>4.4383248536409015E-3</v>
      </c>
      <c r="M108" s="66">
        <v>2.828326933624949E-2</v>
      </c>
      <c r="N108" s="66">
        <v>0.18133474651030856</v>
      </c>
    </row>
    <row r="109" spans="1:14" x14ac:dyDescent="0.25">
      <c r="A109" s="3">
        <v>42030</v>
      </c>
      <c r="B109" s="6" t="s">
        <v>39</v>
      </c>
      <c r="C109" s="7" t="s">
        <v>43</v>
      </c>
      <c r="D109" s="4">
        <v>0.5831062670299727</v>
      </c>
      <c r="F109" s="4"/>
      <c r="G109" s="4"/>
      <c r="H109" s="4">
        <v>0.12719836400817996</v>
      </c>
      <c r="I109" s="4">
        <v>9.0062111801241698E-2</v>
      </c>
      <c r="J109" s="9"/>
      <c r="K109" s="4"/>
    </row>
    <row r="110" spans="1:14" x14ac:dyDescent="0.25">
      <c r="A110" s="3">
        <v>42030</v>
      </c>
      <c r="B110" s="6" t="s">
        <v>39</v>
      </c>
      <c r="C110" s="7" t="s">
        <v>43</v>
      </c>
      <c r="D110" s="4">
        <v>0.53134328358208949</v>
      </c>
      <c r="F110" s="4"/>
      <c r="G110" s="4"/>
      <c r="H110" s="4">
        <v>0.11007427156732041</v>
      </c>
      <c r="I110" s="4">
        <v>0.10524261740600983</v>
      </c>
      <c r="J110" s="9"/>
      <c r="K110" s="4"/>
    </row>
    <row r="111" spans="1:14" x14ac:dyDescent="0.25">
      <c r="A111" s="3">
        <v>42030</v>
      </c>
      <c r="B111" s="6" t="s">
        <v>39</v>
      </c>
      <c r="C111" s="7" t="s">
        <v>43</v>
      </c>
      <c r="D111" s="4">
        <v>0.5421245421245422</v>
      </c>
      <c r="F111" s="4"/>
      <c r="G111" s="4"/>
      <c r="H111" s="4">
        <v>0.11652816251154174</v>
      </c>
      <c r="I111" s="4">
        <v>9.0188704586662921E-2</v>
      </c>
      <c r="J111" s="9"/>
      <c r="K111" s="4"/>
    </row>
    <row r="112" spans="1:14" x14ac:dyDescent="0.25">
      <c r="A112" s="3">
        <v>42030</v>
      </c>
      <c r="B112" s="6" t="s">
        <v>39</v>
      </c>
      <c r="C112" s="7" t="s">
        <v>43</v>
      </c>
      <c r="D112" s="4">
        <v>0.44736842105263158</v>
      </c>
      <c r="F112" s="4"/>
      <c r="G112" s="4"/>
      <c r="H112" s="4">
        <v>0.14504356016011288</v>
      </c>
      <c r="I112" s="4">
        <v>0.10124894751613767</v>
      </c>
      <c r="J112" s="9"/>
      <c r="K112" s="4"/>
    </row>
    <row r="113" spans="1:14" x14ac:dyDescent="0.25">
      <c r="A113" s="3">
        <v>42030</v>
      </c>
      <c r="B113" s="6" t="s">
        <v>39</v>
      </c>
      <c r="C113" s="7" t="s">
        <v>43</v>
      </c>
      <c r="D113" s="4">
        <v>0.46058091286307051</v>
      </c>
      <c r="F113" s="4"/>
      <c r="G113" s="4"/>
      <c r="H113" s="4">
        <v>0.12581290645322685</v>
      </c>
      <c r="I113" s="4">
        <v>9.2971221356376754E-2</v>
      </c>
      <c r="J113" s="9"/>
      <c r="K113" s="4"/>
    </row>
    <row r="114" spans="1:14" x14ac:dyDescent="0.25">
      <c r="A114" s="3">
        <v>42030</v>
      </c>
      <c r="B114" s="6" t="s">
        <v>39</v>
      </c>
      <c r="C114" s="7" t="s">
        <v>43</v>
      </c>
      <c r="D114" s="4">
        <v>0.45454545454545453</v>
      </c>
      <c r="F114" s="4"/>
      <c r="G114" s="4"/>
      <c r="H114" s="4">
        <v>0.13203797747847179</v>
      </c>
      <c r="I114" s="4">
        <v>9.8511693834160335E-2</v>
      </c>
      <c r="J114" s="9"/>
      <c r="K114" s="4"/>
    </row>
    <row r="115" spans="1:14" x14ac:dyDescent="0.25">
      <c r="A115" s="3">
        <v>42047</v>
      </c>
      <c r="B115" s="6" t="s">
        <v>39</v>
      </c>
      <c r="C115" s="7" t="s">
        <v>43</v>
      </c>
      <c r="D115" s="4">
        <v>0.2240663900414937</v>
      </c>
      <c r="E115" s="4">
        <v>0.13066054880619049</v>
      </c>
      <c r="F115" s="4">
        <v>0.22608684173724664</v>
      </c>
      <c r="G115" s="4">
        <v>4.4775563501688091E-2</v>
      </c>
      <c r="H115" s="4">
        <v>0.13427634276342792</v>
      </c>
      <c r="I115" s="4">
        <v>0.16682480807383654</v>
      </c>
      <c r="J115" s="13">
        <v>19.556237391630319</v>
      </c>
      <c r="K115" s="4">
        <v>0.57703566599719081</v>
      </c>
      <c r="L115" s="66">
        <v>6.3295609032645358E-3</v>
      </c>
      <c r="M115" s="66">
        <v>2.758699835802186E-2</v>
      </c>
      <c r="N115" s="66">
        <v>0.53496707215875994</v>
      </c>
    </row>
    <row r="116" spans="1:14" x14ac:dyDescent="0.25">
      <c r="A116" s="3">
        <v>42047</v>
      </c>
      <c r="B116" s="6" t="s">
        <v>39</v>
      </c>
      <c r="C116" s="7" t="s">
        <v>43</v>
      </c>
      <c r="D116" s="4">
        <v>0.23137254901960794</v>
      </c>
      <c r="E116" s="4">
        <v>0.15958364307880402</v>
      </c>
      <c r="F116" s="4">
        <v>0.21015558401202802</v>
      </c>
      <c r="G116" s="4">
        <v>4.731540953447784E-2</v>
      </c>
      <c r="H116" s="4">
        <v>0.11053984575835485</v>
      </c>
      <c r="I116" s="4">
        <v>0.17031644808085619</v>
      </c>
      <c r="J116" s="13">
        <v>11.438987730213155</v>
      </c>
      <c r="K116" s="4">
        <v>0.73538119087367837</v>
      </c>
      <c r="L116" s="66">
        <v>4.3587532925198494E-3</v>
      </c>
      <c r="M116" s="66">
        <v>2.8318634474525515E-2</v>
      </c>
      <c r="N116" s="66">
        <v>0.17753299414563606</v>
      </c>
    </row>
    <row r="117" spans="1:14" x14ac:dyDescent="0.25">
      <c r="A117" s="3">
        <v>42047</v>
      </c>
      <c r="B117" s="6" t="s">
        <v>39</v>
      </c>
      <c r="C117" s="7" t="s">
        <v>43</v>
      </c>
      <c r="D117" s="4">
        <v>0.24334600760456279</v>
      </c>
      <c r="E117" s="4">
        <v>0.17011469602584839</v>
      </c>
      <c r="F117" s="4">
        <v>0.20450241979391806</v>
      </c>
      <c r="G117" s="4">
        <v>2.8825822947704721E-2</v>
      </c>
      <c r="H117" s="4">
        <v>0.11183275827075267</v>
      </c>
      <c r="I117" s="4">
        <v>0.137385170603675</v>
      </c>
      <c r="J117" s="13">
        <v>15.316502753454651</v>
      </c>
      <c r="K117" s="4">
        <v>0.85733555833680997</v>
      </c>
      <c r="L117" s="66">
        <v>6.1547975496820369E-3</v>
      </c>
      <c r="M117" s="66">
        <v>2.716024232995402E-2</v>
      </c>
      <c r="N117" s="66">
        <v>5.6887914494918264E-2</v>
      </c>
    </row>
    <row r="118" spans="1:14" x14ac:dyDescent="0.25">
      <c r="A118" s="3">
        <v>42047</v>
      </c>
      <c r="B118" s="6" t="s">
        <v>39</v>
      </c>
      <c r="C118" s="7" t="s">
        <v>43</v>
      </c>
      <c r="D118" s="4">
        <v>0.4306049822064057</v>
      </c>
      <c r="E118" s="4"/>
      <c r="F118" s="4"/>
      <c r="G118" s="4"/>
      <c r="H118" s="4">
        <v>0.10499462943071969</v>
      </c>
      <c r="I118" s="4">
        <v>0.33471664739097939</v>
      </c>
      <c r="J118" s="13"/>
      <c r="K118" s="4"/>
    </row>
    <row r="119" spans="1:14" x14ac:dyDescent="0.25">
      <c r="A119" s="3">
        <v>42047</v>
      </c>
      <c r="B119" s="6" t="s">
        <v>39</v>
      </c>
      <c r="C119" s="7" t="s">
        <v>43</v>
      </c>
      <c r="D119" s="4">
        <v>0.54005934718100879</v>
      </c>
      <c r="E119" s="4"/>
      <c r="F119" s="4"/>
      <c r="G119" s="4"/>
      <c r="H119" s="4">
        <v>0.11667401852668724</v>
      </c>
      <c r="I119" s="4">
        <v>0.15977834218425249</v>
      </c>
      <c r="J119" s="13"/>
      <c r="K119" s="4"/>
    </row>
    <row r="120" spans="1:14" x14ac:dyDescent="0.25">
      <c r="A120" s="3">
        <v>42047</v>
      </c>
      <c r="B120" s="6" t="s">
        <v>39</v>
      </c>
      <c r="C120" s="7" t="s">
        <v>43</v>
      </c>
      <c r="D120" s="4">
        <v>0.45230769230769241</v>
      </c>
      <c r="E120" s="4"/>
      <c r="F120" s="4"/>
      <c r="G120" s="4"/>
      <c r="H120" s="4">
        <v>9.9458394879369472E-2</v>
      </c>
      <c r="I120" s="4">
        <v>0.17593272920238426</v>
      </c>
      <c r="J120" s="13"/>
      <c r="K120" s="4"/>
    </row>
    <row r="121" spans="1:14" x14ac:dyDescent="0.25">
      <c r="A121" s="3">
        <v>42047</v>
      </c>
      <c r="B121" s="6" t="s">
        <v>39</v>
      </c>
      <c r="C121" s="7" t="s">
        <v>43</v>
      </c>
      <c r="D121" s="4">
        <v>0.7781818181818182</v>
      </c>
      <c r="E121" s="4"/>
      <c r="F121" s="4"/>
      <c r="G121" s="4"/>
      <c r="H121" s="4">
        <v>0.14367237327962401</v>
      </c>
      <c r="I121" s="4">
        <v>0.10879629629629774</v>
      </c>
      <c r="J121" s="13"/>
      <c r="K121" s="4"/>
    </row>
    <row r="122" spans="1:14" x14ac:dyDescent="0.25">
      <c r="A122" s="3">
        <v>42047</v>
      </c>
      <c r="B122" s="6" t="s">
        <v>39</v>
      </c>
      <c r="C122" s="7" t="s">
        <v>43</v>
      </c>
      <c r="D122" s="4">
        <v>0.75986842105263153</v>
      </c>
      <c r="E122" s="4"/>
      <c r="F122" s="4"/>
      <c r="G122" s="4"/>
      <c r="H122" s="4">
        <v>0.10266159695817523</v>
      </c>
      <c r="I122" s="4">
        <v>0.10739516494912252</v>
      </c>
      <c r="J122" s="13"/>
      <c r="K122" s="4"/>
    </row>
    <row r="123" spans="1:14" x14ac:dyDescent="0.25">
      <c r="A123" s="3">
        <v>42047</v>
      </c>
      <c r="B123" s="6" t="s">
        <v>39</v>
      </c>
      <c r="C123" s="7" t="s">
        <v>43</v>
      </c>
      <c r="D123" s="4">
        <v>0.76642335766423364</v>
      </c>
      <c r="E123" s="4"/>
      <c r="F123" s="4"/>
      <c r="G123" s="4"/>
      <c r="H123" s="4">
        <v>0.10319479785128649</v>
      </c>
      <c r="I123" s="4">
        <v>0.10612991765782197</v>
      </c>
      <c r="J123" s="13"/>
      <c r="K123" s="4"/>
    </row>
    <row r="124" spans="1:14" x14ac:dyDescent="0.25">
      <c r="A124" s="3">
        <v>42058</v>
      </c>
      <c r="B124" s="6" t="s">
        <v>39</v>
      </c>
      <c r="C124" s="7" t="s">
        <v>43</v>
      </c>
      <c r="D124" s="4">
        <v>0.44999999999999996</v>
      </c>
      <c r="E124" s="4">
        <v>0.17192770540714264</v>
      </c>
      <c r="G124" s="4">
        <v>2.0862362318378017E-2</v>
      </c>
      <c r="H124" s="4">
        <v>0.13821138211382133</v>
      </c>
      <c r="I124" s="4">
        <v>0.16424379232505565</v>
      </c>
      <c r="J124" s="13">
        <v>14.016609127176215</v>
      </c>
      <c r="K124" s="4">
        <v>0.8254695591990644</v>
      </c>
      <c r="L124" s="66">
        <v>6.0932495741852161E-3</v>
      </c>
      <c r="M124" s="66">
        <v>2.7283338280947658E-2</v>
      </c>
      <c r="N124" s="66">
        <v>9.5223510661509234E-2</v>
      </c>
    </row>
    <row r="125" spans="1:14" x14ac:dyDescent="0.25">
      <c r="A125" s="3">
        <v>42058</v>
      </c>
      <c r="B125" s="6" t="s">
        <v>39</v>
      </c>
      <c r="C125" s="7" t="s">
        <v>43</v>
      </c>
      <c r="D125" s="4">
        <v>0.44654088050314461</v>
      </c>
      <c r="E125" s="4">
        <v>9.7070559859275818E-2</v>
      </c>
      <c r="G125" s="4">
        <v>4.6191178451931554E-2</v>
      </c>
      <c r="H125" s="4">
        <v>0.1104368932038835</v>
      </c>
      <c r="I125" s="4">
        <v>0.15467685662070099</v>
      </c>
      <c r="J125" s="13">
        <v>19.694482979355403</v>
      </c>
      <c r="K125" s="4">
        <v>0.75242089906081877</v>
      </c>
      <c r="L125" s="66">
        <v>3.4115163561094721E-3</v>
      </c>
      <c r="M125" s="66">
        <v>2.8646186309805824E-2</v>
      </c>
      <c r="N125" s="66">
        <v>8.7310199526203752E-2</v>
      </c>
    </row>
    <row r="126" spans="1:14" x14ac:dyDescent="0.25">
      <c r="A126" s="3">
        <v>42058</v>
      </c>
      <c r="B126" s="6" t="s">
        <v>39</v>
      </c>
      <c r="C126" s="7" t="s">
        <v>43</v>
      </c>
      <c r="D126" s="4">
        <v>0.46428571428571425</v>
      </c>
      <c r="E126" s="4">
        <v>9.443732351064682E-2</v>
      </c>
      <c r="G126" s="4">
        <v>2.4342251342756426E-2</v>
      </c>
      <c r="H126" s="4">
        <v>0.13389573869781524</v>
      </c>
      <c r="I126" s="4">
        <v>0.16905925473427053</v>
      </c>
      <c r="J126" s="13">
        <v>27.133835833117097</v>
      </c>
      <c r="K126" s="4">
        <v>0.85176470588235287</v>
      </c>
      <c r="L126" s="66">
        <v>3.7120722577175069E-3</v>
      </c>
      <c r="M126" s="66">
        <v>1.3920270966440646E-3</v>
      </c>
      <c r="N126" s="66">
        <v>5.3361038704689154E-2</v>
      </c>
    </row>
    <row r="127" spans="1:14" x14ac:dyDescent="0.25">
      <c r="A127" s="3">
        <v>42058</v>
      </c>
      <c r="B127" s="6" t="s">
        <v>39</v>
      </c>
      <c r="C127" s="7" t="s">
        <v>43</v>
      </c>
      <c r="D127" s="4">
        <v>0.27142857142857146</v>
      </c>
      <c r="E127" s="4">
        <v>0.17535585165023804</v>
      </c>
      <c r="F127" s="4">
        <v>0.19027358060227734</v>
      </c>
      <c r="G127" s="4"/>
      <c r="H127" s="4">
        <v>0.36815920398009638</v>
      </c>
      <c r="I127" s="4">
        <v>0.20947983415001786</v>
      </c>
      <c r="J127" s="13">
        <v>12.173773947708058</v>
      </c>
      <c r="K127" s="4"/>
    </row>
    <row r="128" spans="1:14" x14ac:dyDescent="0.25">
      <c r="A128" s="3">
        <v>42058</v>
      </c>
      <c r="B128" s="6" t="s">
        <v>39</v>
      </c>
      <c r="C128" s="7" t="s">
        <v>43</v>
      </c>
      <c r="D128" s="4">
        <v>0.28235294117647064</v>
      </c>
      <c r="E128" s="4">
        <v>0.11668862402439117</v>
      </c>
      <c r="F128" s="4">
        <v>0.16517725242795747</v>
      </c>
      <c r="G128" s="4"/>
      <c r="H128" s="4">
        <v>8.4136454030900865E-2</v>
      </c>
      <c r="I128" s="4">
        <v>0.21930837692778105</v>
      </c>
      <c r="J128" s="13">
        <v>14.903561954584443</v>
      </c>
      <c r="K128" s="4"/>
    </row>
    <row r="129" spans="1:14" x14ac:dyDescent="0.25">
      <c r="A129" s="3">
        <v>42058</v>
      </c>
      <c r="B129" s="6" t="s">
        <v>39</v>
      </c>
      <c r="C129" s="7" t="s">
        <v>43</v>
      </c>
      <c r="D129" s="4">
        <v>0.29292929292929293</v>
      </c>
      <c r="E129" s="4">
        <v>7.6355338096618652E-2</v>
      </c>
      <c r="F129" s="4">
        <v>0.1859282588387976</v>
      </c>
      <c r="G129" s="4"/>
      <c r="H129" s="4">
        <v>8.496732026143794E-2</v>
      </c>
      <c r="I129" s="4">
        <v>0.14525094658825338</v>
      </c>
      <c r="J129" s="13">
        <v>32.883154961242127</v>
      </c>
      <c r="K129" s="4"/>
    </row>
    <row r="130" spans="1:14" x14ac:dyDescent="0.25">
      <c r="A130" s="3">
        <v>42058</v>
      </c>
      <c r="B130" s="6" t="s">
        <v>39</v>
      </c>
      <c r="C130" s="7" t="s">
        <v>43</v>
      </c>
      <c r="D130" s="4">
        <v>0.55956678700361007</v>
      </c>
      <c r="E130" s="4"/>
      <c r="F130" s="4"/>
      <c r="G130" s="4"/>
      <c r="H130" s="4">
        <v>0.24827586206896535</v>
      </c>
      <c r="I130" s="4">
        <v>0.13734104046242809</v>
      </c>
      <c r="J130" s="13"/>
      <c r="K130" s="4"/>
    </row>
    <row r="131" spans="1:14" x14ac:dyDescent="0.25">
      <c r="A131" s="3">
        <v>42058</v>
      </c>
      <c r="B131" s="6" t="s">
        <v>39</v>
      </c>
      <c r="C131" s="7" t="s">
        <v>43</v>
      </c>
      <c r="D131" s="4">
        <v>0.53094462540716614</v>
      </c>
      <c r="E131" s="4"/>
      <c r="F131" s="4"/>
      <c r="G131" s="4"/>
      <c r="H131" s="4">
        <v>0.14955659101157392</v>
      </c>
      <c r="I131" s="4">
        <v>0.1223642172523961</v>
      </c>
      <c r="J131" s="13"/>
      <c r="K131" s="4"/>
    </row>
    <row r="132" spans="1:14" x14ac:dyDescent="0.25">
      <c r="A132" s="3">
        <v>42058</v>
      </c>
      <c r="B132" s="6" t="s">
        <v>39</v>
      </c>
      <c r="C132" s="7" t="s">
        <v>43</v>
      </c>
      <c r="D132" s="4">
        <v>0.55625000000000013</v>
      </c>
      <c r="E132" s="4"/>
      <c r="F132" s="4"/>
      <c r="G132" s="4"/>
      <c r="H132" s="4">
        <v>0.1459504476368938</v>
      </c>
      <c r="I132" s="4">
        <v>0.12241731318905716</v>
      </c>
      <c r="J132" s="13"/>
      <c r="K132" s="4"/>
    </row>
    <row r="133" spans="1:14" x14ac:dyDescent="0.25">
      <c r="A133" s="3">
        <v>42072</v>
      </c>
      <c r="B133" s="6" t="s">
        <v>40</v>
      </c>
      <c r="C133" s="7" t="s">
        <v>43</v>
      </c>
      <c r="D133" s="4">
        <v>0.2232142857142857</v>
      </c>
      <c r="E133" s="4">
        <v>9.3861721456050873E-2</v>
      </c>
      <c r="F133" s="4">
        <v>0.199299807896471</v>
      </c>
      <c r="G133" s="4">
        <v>3.0650997962183218E-2</v>
      </c>
      <c r="H133" s="4">
        <v>0.18696549690356812</v>
      </c>
      <c r="I133" s="4">
        <v>0.11238573221007424</v>
      </c>
      <c r="J133" s="13">
        <v>26.607452174396904</v>
      </c>
      <c r="K133" s="4">
        <v>0.89090909090909087</v>
      </c>
      <c r="L133" s="66">
        <v>3.7120722577175069E-3</v>
      </c>
      <c r="M133" s="66">
        <v>4.6400903221468798E-4</v>
      </c>
      <c r="N133" s="66">
        <v>6.2641219348982924E-2</v>
      </c>
    </row>
    <row r="134" spans="1:14" x14ac:dyDescent="0.25">
      <c r="A134" s="3">
        <v>42072</v>
      </c>
      <c r="B134" s="6" t="s">
        <v>40</v>
      </c>
      <c r="C134" s="7" t="s">
        <v>43</v>
      </c>
      <c r="D134" s="4">
        <v>0.23655913978494614</v>
      </c>
      <c r="E134" s="4">
        <v>9.6849136054515839E-2</v>
      </c>
      <c r="F134" s="4">
        <v>0.27686990284798163</v>
      </c>
      <c r="G134" s="4">
        <v>6.3999981119805524E-2</v>
      </c>
      <c r="H134" s="4">
        <v>0.2303290414878405</v>
      </c>
      <c r="I134" s="4">
        <v>0.11435661113080509</v>
      </c>
      <c r="J134" s="13">
        <v>26.282713321795406</v>
      </c>
      <c r="K134" s="4">
        <v>0.66487603305785126</v>
      </c>
      <c r="L134" s="66">
        <v>1.8560361288587533E-2</v>
      </c>
      <c r="M134" s="66">
        <v>9.2801806442937749E-4</v>
      </c>
      <c r="N134" s="66">
        <v>0.35682294577309531</v>
      </c>
    </row>
    <row r="135" spans="1:14" x14ac:dyDescent="0.25">
      <c r="A135" s="3">
        <v>42072</v>
      </c>
      <c r="B135" s="6" t="s">
        <v>40</v>
      </c>
      <c r="C135" s="7" t="s">
        <v>43</v>
      </c>
      <c r="D135" s="4">
        <v>0.24603174603174602</v>
      </c>
      <c r="E135" s="4">
        <v>0.13903272151947021</v>
      </c>
      <c r="F135" s="4">
        <v>0.1859299454809154</v>
      </c>
      <c r="G135" s="4">
        <v>4.2037052999277701E-2</v>
      </c>
      <c r="H135" s="4">
        <v>0.14864601597506322</v>
      </c>
      <c r="I135" s="4">
        <v>0.10124666714707871</v>
      </c>
      <c r="J135" s="13">
        <v>17.199050665742941</v>
      </c>
      <c r="K135" s="4">
        <v>0.63440000000000007</v>
      </c>
      <c r="L135" s="66">
        <v>3.1552614190598807E-2</v>
      </c>
      <c r="M135" s="66">
        <v>5.5681083865762584E-3</v>
      </c>
      <c r="N135" s="66">
        <v>0.38698353286705006</v>
      </c>
    </row>
    <row r="136" spans="1:14" x14ac:dyDescent="0.25">
      <c r="A136" s="3">
        <v>42072</v>
      </c>
      <c r="B136" s="6" t="s">
        <v>40</v>
      </c>
      <c r="C136" s="7" t="s">
        <v>43</v>
      </c>
      <c r="D136" s="4">
        <v>0.54304635761589404</v>
      </c>
      <c r="E136" s="4"/>
      <c r="F136" s="4"/>
      <c r="G136" s="4"/>
      <c r="H136" s="4">
        <v>0.14931588340273638</v>
      </c>
      <c r="I136" s="4">
        <v>8.1456154465003636E-2</v>
      </c>
      <c r="J136" s="13"/>
      <c r="K136" s="4"/>
    </row>
    <row r="137" spans="1:14" x14ac:dyDescent="0.25">
      <c r="A137" s="3">
        <v>42072</v>
      </c>
      <c r="B137" s="6" t="s">
        <v>40</v>
      </c>
      <c r="C137" s="7" t="s">
        <v>43</v>
      </c>
      <c r="D137" s="4">
        <v>0.54581673306772904</v>
      </c>
      <c r="E137" s="4"/>
      <c r="F137" s="4"/>
      <c r="G137" s="4"/>
      <c r="H137" s="4">
        <v>0.12970297029702982</v>
      </c>
      <c r="I137" s="4">
        <v>7.0228464752422864E-2</v>
      </c>
      <c r="J137" s="13"/>
      <c r="K137" s="4"/>
    </row>
    <row r="138" spans="1:14" x14ac:dyDescent="0.25">
      <c r="A138" s="3">
        <v>42072</v>
      </c>
      <c r="B138" s="6" t="s">
        <v>40</v>
      </c>
      <c r="C138" s="7" t="s">
        <v>43</v>
      </c>
      <c r="D138" s="4">
        <v>0.77358490566037741</v>
      </c>
      <c r="E138" s="4"/>
      <c r="F138" s="4"/>
      <c r="G138" s="4"/>
      <c r="H138" s="4">
        <v>0.12085816448152553</v>
      </c>
      <c r="I138" s="4">
        <v>0.14525094658825338</v>
      </c>
      <c r="J138" s="13"/>
      <c r="K138" s="4"/>
    </row>
    <row r="139" spans="1:14" x14ac:dyDescent="0.25">
      <c r="A139" s="3">
        <v>42072</v>
      </c>
      <c r="B139" s="6" t="s">
        <v>40</v>
      </c>
      <c r="C139" s="7" t="s">
        <v>43</v>
      </c>
      <c r="D139" s="4">
        <v>0.38907849829351537</v>
      </c>
      <c r="E139" s="4"/>
      <c r="F139" s="4"/>
      <c r="G139" s="4"/>
      <c r="H139" s="4">
        <v>0.1287748396182129</v>
      </c>
      <c r="I139" s="4">
        <v>0.16496958928449548</v>
      </c>
      <c r="J139" s="13"/>
      <c r="K139" s="4"/>
    </row>
    <row r="140" spans="1:14" x14ac:dyDescent="0.25">
      <c r="A140" s="3">
        <v>42072</v>
      </c>
      <c r="B140" s="6" t="s">
        <v>40</v>
      </c>
      <c r="C140" s="7" t="s">
        <v>43</v>
      </c>
      <c r="D140" s="4">
        <v>0.4532967032967033</v>
      </c>
      <c r="E140" s="4"/>
      <c r="F140" s="4"/>
      <c r="G140" s="4"/>
      <c r="H140" s="4">
        <v>0.14725312934631452</v>
      </c>
      <c r="I140" s="4">
        <v>0.14877145742174358</v>
      </c>
      <c r="J140" s="13"/>
      <c r="K140" s="4"/>
    </row>
    <row r="141" spans="1:14" x14ac:dyDescent="0.25">
      <c r="A141" s="3">
        <v>42072</v>
      </c>
      <c r="B141" s="6" t="s">
        <v>40</v>
      </c>
      <c r="C141" s="7" t="s">
        <v>43</v>
      </c>
      <c r="D141" s="4">
        <v>0.52735229759299784</v>
      </c>
      <c r="E141" s="4"/>
      <c r="F141" s="4"/>
      <c r="G141" s="4"/>
      <c r="H141" s="4">
        <v>0.13488222007099093</v>
      </c>
      <c r="I141" s="4">
        <v>0.10533199969223708</v>
      </c>
      <c r="J141" s="13"/>
      <c r="K141" s="4"/>
    </row>
    <row r="142" spans="1:14" x14ac:dyDescent="0.25">
      <c r="A142" s="3">
        <v>42081</v>
      </c>
      <c r="B142" s="6" t="s">
        <v>40</v>
      </c>
      <c r="C142" s="7" t="s">
        <v>43</v>
      </c>
      <c r="D142" s="4">
        <v>0.59509202453987731</v>
      </c>
      <c r="E142" s="4">
        <v>0.13562321662902832</v>
      </c>
      <c r="F142" s="4">
        <v>0.14397978349666501</v>
      </c>
      <c r="G142" s="4">
        <v>5.7735159392378547E-2</v>
      </c>
      <c r="H142" s="4">
        <v>0.14898001236348668</v>
      </c>
      <c r="I142" s="4">
        <v>0.26250089676447397</v>
      </c>
      <c r="J142" s="13">
        <v>19.513159120674349</v>
      </c>
      <c r="K142" s="4">
        <v>0.80157480314960627</v>
      </c>
      <c r="L142" s="66">
        <v>3.7120722577175069E-3</v>
      </c>
      <c r="M142" s="66">
        <v>4.6400903221468798E-4</v>
      </c>
      <c r="N142" s="66">
        <v>0.11275419482816926</v>
      </c>
    </row>
    <row r="143" spans="1:14" x14ac:dyDescent="0.25">
      <c r="A143" s="3">
        <v>42081</v>
      </c>
      <c r="B143" s="6" t="s">
        <v>40</v>
      </c>
      <c r="C143" s="7" t="s">
        <v>43</v>
      </c>
      <c r="D143" s="4">
        <v>0.63432835820895517</v>
      </c>
      <c r="E143" s="4">
        <v>0.19166232645511627</v>
      </c>
      <c r="F143" s="4">
        <v>0.20434381740911983</v>
      </c>
      <c r="G143" s="4">
        <v>7.6648528875510352E-2</v>
      </c>
      <c r="H143" s="4">
        <v>0.12071293545773676</v>
      </c>
      <c r="I143" s="4">
        <v>0.11992499592369156</v>
      </c>
      <c r="J143" s="13">
        <v>12.370657959215661</v>
      </c>
      <c r="K143" s="4">
        <v>0.35878787878787877</v>
      </c>
      <c r="L143" s="66">
        <v>2.78405419328813E-2</v>
      </c>
      <c r="M143" s="66">
        <v>8.8161716120790778E-3</v>
      </c>
      <c r="N143" s="66">
        <v>0.45426484253817984</v>
      </c>
    </row>
    <row r="144" spans="1:14" x14ac:dyDescent="0.25">
      <c r="A144" s="3">
        <v>42081</v>
      </c>
      <c r="B144" s="6" t="s">
        <v>40</v>
      </c>
      <c r="C144" s="7" t="s">
        <v>43</v>
      </c>
      <c r="D144" s="4">
        <v>0.57948717948717954</v>
      </c>
      <c r="E144" s="4">
        <v>0.18899431824684143</v>
      </c>
      <c r="F144" s="4">
        <v>0.16853721068717903</v>
      </c>
      <c r="G144" s="4">
        <v>2.6869811589557972E-2</v>
      </c>
      <c r="H144" s="4">
        <v>0.12332912988650713</v>
      </c>
      <c r="I144" s="4">
        <v>0.11227278939455992</v>
      </c>
      <c r="J144" s="13">
        <v>13.440580345928636</v>
      </c>
      <c r="K144" s="4">
        <v>0.6647887323943662</v>
      </c>
      <c r="L144" s="66">
        <v>9.2801806442937666E-3</v>
      </c>
      <c r="M144" s="66">
        <v>4.6400903221468874E-4</v>
      </c>
      <c r="N144" s="66">
        <v>0.21112410965768319</v>
      </c>
    </row>
    <row r="145" spans="1:14" x14ac:dyDescent="0.25">
      <c r="A145" s="3">
        <v>42081</v>
      </c>
      <c r="B145" s="6" t="s">
        <v>40</v>
      </c>
      <c r="C145" s="7" t="s">
        <v>43</v>
      </c>
      <c r="D145" s="4">
        <v>0.84883720930232565</v>
      </c>
      <c r="E145" s="4"/>
      <c r="F145" s="4"/>
      <c r="G145" s="4"/>
      <c r="H145" s="4"/>
      <c r="I145" s="4">
        <v>0.13404637364353161</v>
      </c>
      <c r="J145" s="13"/>
      <c r="K145" s="4"/>
    </row>
    <row r="146" spans="1:14" x14ac:dyDescent="0.25">
      <c r="A146" s="3">
        <v>42081</v>
      </c>
      <c r="B146" s="6" t="s">
        <v>40</v>
      </c>
      <c r="C146" s="7" t="s">
        <v>43</v>
      </c>
      <c r="D146" s="4">
        <v>0.85372340425531912</v>
      </c>
      <c r="E146" s="4"/>
      <c r="F146" s="4"/>
      <c r="G146" s="4"/>
      <c r="H146" s="4">
        <v>9.8674521354933264E-2</v>
      </c>
      <c r="I146" s="4">
        <v>0.14483938414750069</v>
      </c>
      <c r="J146" s="13"/>
      <c r="K146" s="4"/>
    </row>
    <row r="147" spans="1:14" x14ac:dyDescent="0.25">
      <c r="A147" s="3">
        <v>42081</v>
      </c>
      <c r="B147" s="6" t="s">
        <v>40</v>
      </c>
      <c r="C147" s="7" t="s">
        <v>43</v>
      </c>
      <c r="D147" s="4">
        <v>0.85636856368563685</v>
      </c>
      <c r="E147" s="4"/>
      <c r="F147" s="4"/>
      <c r="G147" s="4"/>
      <c r="H147" s="4">
        <v>8.4250837721397853E-2</v>
      </c>
      <c r="I147" s="4">
        <v>0.13608500204331753</v>
      </c>
      <c r="J147" s="13"/>
      <c r="K147" s="4"/>
    </row>
    <row r="148" spans="1:14" x14ac:dyDescent="0.25">
      <c r="A148" s="3">
        <v>42081</v>
      </c>
      <c r="B148" s="6" t="s">
        <v>40</v>
      </c>
      <c r="C148" s="7" t="s">
        <v>43</v>
      </c>
      <c r="D148" s="4">
        <v>0.76250000000000007</v>
      </c>
      <c r="E148" s="4"/>
      <c r="F148" s="4"/>
      <c r="G148" s="4"/>
      <c r="H148" s="4">
        <v>0.10961848468565272</v>
      </c>
      <c r="I148" s="4">
        <v>0.1114268317434545</v>
      </c>
      <c r="J148" s="13"/>
      <c r="K148" s="4"/>
    </row>
    <row r="149" spans="1:14" x14ac:dyDescent="0.25">
      <c r="A149" s="3">
        <v>42081</v>
      </c>
      <c r="B149" s="6" t="s">
        <v>40</v>
      </c>
      <c r="C149" s="7" t="s">
        <v>43</v>
      </c>
      <c r="D149" s="4">
        <v>0.74285714285714288</v>
      </c>
      <c r="E149" s="4"/>
      <c r="F149" s="4"/>
      <c r="G149" s="4"/>
      <c r="H149" s="4">
        <v>8.9663760896637745E-2</v>
      </c>
      <c r="I149" s="4">
        <v>0.11227816008692552</v>
      </c>
      <c r="J149" s="13"/>
      <c r="K149" s="4"/>
    </row>
    <row r="150" spans="1:14" x14ac:dyDescent="0.25">
      <c r="A150" s="3">
        <v>42081</v>
      </c>
      <c r="B150" s="6" t="s">
        <v>40</v>
      </c>
      <c r="C150" s="7" t="s">
        <v>43</v>
      </c>
      <c r="D150" s="4">
        <v>0.73943661971830987</v>
      </c>
      <c r="E150" s="4"/>
      <c r="F150" s="4"/>
      <c r="G150" s="4"/>
      <c r="H150" s="4">
        <v>7.564575645756455E-2</v>
      </c>
      <c r="I150" s="4">
        <v>0.11682242990654222</v>
      </c>
      <c r="J150" s="13"/>
      <c r="K150" s="4"/>
    </row>
    <row r="151" spans="1:14" x14ac:dyDescent="0.25">
      <c r="A151" s="3">
        <v>42103</v>
      </c>
      <c r="B151" s="6" t="s">
        <v>40</v>
      </c>
      <c r="C151" s="7" t="s">
        <v>43</v>
      </c>
      <c r="D151" s="4">
        <v>0.64309867814325239</v>
      </c>
      <c r="E151" s="4">
        <v>0.11689411848783493</v>
      </c>
      <c r="F151" s="4">
        <v>7.7922027625888138E-2</v>
      </c>
      <c r="G151" s="4">
        <v>7.4157210481161865E-3</v>
      </c>
      <c r="H151" s="4">
        <v>8.2684411723063844E-2</v>
      </c>
      <c r="I151" s="4">
        <v>0.30466003440795952</v>
      </c>
      <c r="J151" s="13">
        <v>16.857554621909262</v>
      </c>
      <c r="K151" s="4">
        <v>0.82434489283804346</v>
      </c>
      <c r="L151" s="66">
        <v>3.0148780380309711E-3</v>
      </c>
      <c r="M151" s="66">
        <v>2.9078984947460008E-2</v>
      </c>
      <c r="N151" s="66">
        <v>8.1162992343473059E-2</v>
      </c>
    </row>
    <row r="152" spans="1:14" x14ac:dyDescent="0.25">
      <c r="A152" s="3">
        <v>42103</v>
      </c>
      <c r="B152" s="6" t="s">
        <v>40</v>
      </c>
      <c r="C152" s="7" t="s">
        <v>43</v>
      </c>
      <c r="D152" s="4">
        <v>0.59818481848184812</v>
      </c>
      <c r="E152" s="4">
        <v>0.11583355814218523</v>
      </c>
      <c r="F152" s="4">
        <v>9.9901306556205313E-2</v>
      </c>
      <c r="G152" s="4">
        <v>1.8464586356198125E-2</v>
      </c>
      <c r="H152" s="4">
        <v>3.8822461026184474E-2</v>
      </c>
      <c r="I152" s="4">
        <v>0.23005411405577811</v>
      </c>
      <c r="J152" s="13">
        <v>11.81693322219447</v>
      </c>
      <c r="K152" s="4">
        <v>0.72721969948683873</v>
      </c>
      <c r="L152" s="66">
        <v>4.81850009010815E-3</v>
      </c>
      <c r="M152" s="66">
        <v>2.8106443644869375E-2</v>
      </c>
      <c r="N152" s="66">
        <v>0.29370747338237196</v>
      </c>
    </row>
    <row r="153" spans="1:14" x14ac:dyDescent="0.25">
      <c r="A153" s="3">
        <v>42103</v>
      </c>
      <c r="B153" s="6" t="s">
        <v>40</v>
      </c>
      <c r="C153" s="7" t="s">
        <v>43</v>
      </c>
      <c r="D153" s="4">
        <v>0.62052456286427971</v>
      </c>
      <c r="E153" s="4">
        <v>0.11919309943914412</v>
      </c>
      <c r="F153" s="4">
        <v>9.9853146920722446E-2</v>
      </c>
      <c r="G153" s="4">
        <v>5.8859418065689327E-3</v>
      </c>
      <c r="H153" s="4">
        <v>6.2096941959642105E-2</v>
      </c>
      <c r="I153" s="4">
        <v>0.40529419832670449</v>
      </c>
      <c r="J153" s="13">
        <v>13.671004693324914</v>
      </c>
      <c r="K153" s="4">
        <v>0.77489442974540479</v>
      </c>
      <c r="L153" s="66">
        <v>4.7212459598490863E-3</v>
      </c>
      <c r="M153" s="66">
        <v>2.8115284929438385E-2</v>
      </c>
      <c r="N153" s="66">
        <v>0.19433143482674706</v>
      </c>
    </row>
    <row r="154" spans="1:14" x14ac:dyDescent="0.25">
      <c r="A154" s="3">
        <v>42103</v>
      </c>
      <c r="B154" s="6" t="s">
        <v>40</v>
      </c>
      <c r="C154" s="7" t="s">
        <v>43</v>
      </c>
      <c r="D154" s="4">
        <v>0.64807436918990702</v>
      </c>
      <c r="G154" s="4"/>
      <c r="H154" s="4">
        <v>8.8793745346239517E-2</v>
      </c>
      <c r="I154" s="4">
        <v>0.44537316971960339</v>
      </c>
      <c r="J154" s="13"/>
      <c r="K154" s="4"/>
    </row>
    <row r="155" spans="1:14" x14ac:dyDescent="0.25">
      <c r="A155" s="3">
        <v>42103</v>
      </c>
      <c r="B155" s="6" t="s">
        <v>40</v>
      </c>
      <c r="C155" s="7" t="s">
        <v>43</v>
      </c>
      <c r="D155" s="4">
        <v>0.6204667297382529</v>
      </c>
      <c r="G155" s="4"/>
      <c r="H155" s="4">
        <v>9.9624241256383139E-2</v>
      </c>
      <c r="I155" s="4">
        <v>0.11726539009336877</v>
      </c>
      <c r="J155" s="13"/>
      <c r="K155" s="4"/>
    </row>
    <row r="156" spans="1:14" x14ac:dyDescent="0.25">
      <c r="A156" s="3">
        <v>42103</v>
      </c>
      <c r="B156" s="6" t="s">
        <v>40</v>
      </c>
      <c r="C156" s="7" t="s">
        <v>43</v>
      </c>
      <c r="D156" s="4">
        <v>0.65803621958121117</v>
      </c>
      <c r="G156" s="4"/>
      <c r="H156" s="4">
        <v>7.1841598037497789E-2</v>
      </c>
      <c r="I156" s="4">
        <v>0.38694433319983951</v>
      </c>
      <c r="J156" s="13"/>
      <c r="K156" s="4"/>
    </row>
    <row r="157" spans="1:14" x14ac:dyDescent="0.25">
      <c r="A157" s="3">
        <v>42103</v>
      </c>
      <c r="B157" s="6" t="s">
        <v>40</v>
      </c>
      <c r="C157" s="7" t="s">
        <v>43</v>
      </c>
      <c r="D157" s="4">
        <v>0.56049730838246603</v>
      </c>
      <c r="E157" s="4"/>
      <c r="G157" s="4"/>
      <c r="H157" s="4">
        <v>7.5876989646113335E-2</v>
      </c>
      <c r="I157" s="4">
        <v>0.42649276905332234</v>
      </c>
      <c r="J157" s="13"/>
      <c r="K157" s="4"/>
    </row>
    <row r="158" spans="1:14" x14ac:dyDescent="0.25">
      <c r="A158" s="3">
        <v>42103</v>
      </c>
      <c r="B158" s="6" t="s">
        <v>40</v>
      </c>
      <c r="C158" s="7" t="s">
        <v>43</v>
      </c>
      <c r="D158" s="4">
        <v>0.69901380670611446</v>
      </c>
      <c r="E158" s="4"/>
      <c r="G158" s="4"/>
      <c r="H158" s="4">
        <v>7.6276399425876495E-2</v>
      </c>
      <c r="I158" s="4">
        <v>0.44537316971960339</v>
      </c>
      <c r="J158" s="13"/>
      <c r="K158" s="4"/>
    </row>
    <row r="159" spans="1:14" x14ac:dyDescent="0.25">
      <c r="A159" s="3">
        <v>42103</v>
      </c>
      <c r="B159" s="6" t="s">
        <v>40</v>
      </c>
      <c r="C159" s="7" t="s">
        <v>43</v>
      </c>
      <c r="D159" s="4">
        <v>0.61704946996466425</v>
      </c>
      <c r="E159" s="4"/>
      <c r="G159" s="4"/>
      <c r="H159" s="4">
        <v>8.6014796327658405E-2</v>
      </c>
      <c r="I159" s="4">
        <v>0.38859522665385243</v>
      </c>
      <c r="J159" s="13"/>
      <c r="K159" s="4"/>
    </row>
    <row r="160" spans="1:14" x14ac:dyDescent="0.25">
      <c r="A160" s="5">
        <v>42115</v>
      </c>
      <c r="B160" s="6" t="s">
        <v>40</v>
      </c>
      <c r="C160" s="7" t="s">
        <v>43</v>
      </c>
      <c r="D160" s="4"/>
      <c r="E160" s="4">
        <v>0.20100745558738708</v>
      </c>
      <c r="G160" s="4"/>
      <c r="H160" s="4"/>
      <c r="I160" s="4"/>
      <c r="J160" s="13">
        <v>13.334568477636706</v>
      </c>
      <c r="K160" s="4"/>
    </row>
    <row r="161" spans="1:14" x14ac:dyDescent="0.25">
      <c r="A161" s="5">
        <v>42115</v>
      </c>
      <c r="B161" s="6" t="s">
        <v>40</v>
      </c>
      <c r="C161" s="7" t="s">
        <v>43</v>
      </c>
      <c r="D161" s="4"/>
      <c r="E161" s="4">
        <v>0.19714601337909701</v>
      </c>
      <c r="G161" s="4"/>
      <c r="H161" s="4"/>
      <c r="I161" s="4"/>
      <c r="J161" s="13">
        <v>14.694549949755276</v>
      </c>
      <c r="K161" s="4"/>
    </row>
    <row r="162" spans="1:14" x14ac:dyDescent="0.25">
      <c r="A162" s="5">
        <v>42115</v>
      </c>
      <c r="B162" s="6" t="s">
        <v>40</v>
      </c>
      <c r="C162" s="7" t="s">
        <v>43</v>
      </c>
      <c r="D162" s="4"/>
      <c r="E162" s="4">
        <v>0.20294715464115143</v>
      </c>
      <c r="G162" s="4"/>
      <c r="H162" s="4"/>
      <c r="I162" s="4"/>
      <c r="J162" s="13">
        <v>13.493650489116639</v>
      </c>
      <c r="K162" s="4"/>
    </row>
    <row r="163" spans="1:14" x14ac:dyDescent="0.25">
      <c r="A163" s="3">
        <v>42132</v>
      </c>
      <c r="B163" s="6" t="s">
        <v>40</v>
      </c>
      <c r="C163" s="7" t="s">
        <v>43</v>
      </c>
      <c r="D163" s="4">
        <v>0.81804139635464934</v>
      </c>
      <c r="E163" s="4">
        <v>0.23818649351596832</v>
      </c>
      <c r="F163" s="4">
        <v>0.16318060669165324</v>
      </c>
      <c r="G163" s="4">
        <v>6.293037131177405E-2</v>
      </c>
      <c r="H163" s="4">
        <v>0.19329696024941567</v>
      </c>
      <c r="I163" s="4">
        <v>0.13976360191283912</v>
      </c>
      <c r="J163" s="13">
        <v>10.663539289026662</v>
      </c>
      <c r="K163" s="4">
        <v>0.61184210526315785</v>
      </c>
      <c r="L163" s="66">
        <v>3.8548000720865206E-3</v>
      </c>
      <c r="M163" s="66">
        <v>2.8583873011595692E-2</v>
      </c>
      <c r="N163" s="66">
        <v>3.0679257454450062E-2</v>
      </c>
    </row>
    <row r="164" spans="1:14" x14ac:dyDescent="0.25">
      <c r="A164" s="3">
        <v>42132</v>
      </c>
      <c r="B164" s="6" t="s">
        <v>40</v>
      </c>
      <c r="C164" s="7" t="s">
        <v>43</v>
      </c>
      <c r="D164" s="4">
        <v>0.84217613789388635</v>
      </c>
      <c r="E164" s="4">
        <v>0.19125942885875702</v>
      </c>
      <c r="F164" s="4">
        <v>0.18032213326960453</v>
      </c>
      <c r="G164" s="4">
        <v>5.6619723756940514E-2</v>
      </c>
      <c r="H164" s="4">
        <v>8.489525909592055E-2</v>
      </c>
      <c r="I164" s="4">
        <v>0.14614168702399771</v>
      </c>
      <c r="J164" s="13">
        <v>12.722454019620882</v>
      </c>
      <c r="K164" s="4">
        <v>0.81179112430539691</v>
      </c>
      <c r="L164" s="66">
        <v>3.8282762183795031E-3</v>
      </c>
      <c r="M164" s="66">
        <v>2.8530825304181648E-2</v>
      </c>
      <c r="N164" s="66">
        <v>0.14252150725237317</v>
      </c>
    </row>
    <row r="165" spans="1:14" x14ac:dyDescent="0.25">
      <c r="A165" s="3">
        <v>42132</v>
      </c>
      <c r="B165" s="6" t="s">
        <v>40</v>
      </c>
      <c r="C165" s="7" t="s">
        <v>43</v>
      </c>
      <c r="D165" s="4">
        <v>0.8494856524093124</v>
      </c>
      <c r="E165" s="4">
        <v>7.0865675806999207E-2</v>
      </c>
      <c r="F165" s="4">
        <v>0.14388364096121958</v>
      </c>
      <c r="G165" s="4">
        <v>2.9234420710255084E-3</v>
      </c>
      <c r="H165" s="4">
        <v>0.11224849982350882</v>
      </c>
      <c r="I165" s="4">
        <v>0.13148788927335592</v>
      </c>
      <c r="J165" s="13">
        <v>32.299372018718529</v>
      </c>
      <c r="K165" s="4">
        <v>0.85267813118708613</v>
      </c>
      <c r="L165" s="66">
        <v>7.8687432664151461E-3</v>
      </c>
      <c r="M165" s="66">
        <v>2.6621107837276399E-2</v>
      </c>
      <c r="N165" s="66">
        <v>0.13721673651096969</v>
      </c>
    </row>
    <row r="166" spans="1:14" x14ac:dyDescent="0.25">
      <c r="A166" s="3">
        <v>42132</v>
      </c>
      <c r="B166" s="6" t="s">
        <v>40</v>
      </c>
      <c r="C166" s="7" t="s">
        <v>43</v>
      </c>
      <c r="D166" s="4">
        <v>0.65295404814004376</v>
      </c>
      <c r="E166" s="4"/>
      <c r="F166" s="4"/>
      <c r="G166" s="4"/>
      <c r="H166" s="4">
        <v>0.13076578593819965</v>
      </c>
      <c r="I166" s="4">
        <v>0.12000574877838442</v>
      </c>
      <c r="J166" s="13"/>
      <c r="K166" s="4">
        <v>0.80480769230769234</v>
      </c>
      <c r="L166" s="66">
        <v>3.2480632255028181E-3</v>
      </c>
      <c r="M166" s="66">
        <v>4.6400903221468836E-4</v>
      </c>
      <c r="N166" s="66">
        <v>0.18467559482144597</v>
      </c>
    </row>
    <row r="167" spans="1:14" x14ac:dyDescent="0.25">
      <c r="A167" s="3">
        <v>42132</v>
      </c>
      <c r="B167" s="6" t="s">
        <v>40</v>
      </c>
      <c r="C167" s="7" t="s">
        <v>43</v>
      </c>
      <c r="D167" s="4">
        <v>0.6785714285714286</v>
      </c>
      <c r="E167" s="4"/>
      <c r="F167" s="4"/>
      <c r="G167" s="4"/>
      <c r="H167" s="4">
        <v>9.5751047277079393E-2</v>
      </c>
      <c r="I167" s="4">
        <v>0.14614168702399771</v>
      </c>
      <c r="J167" s="13"/>
      <c r="K167" s="4"/>
    </row>
    <row r="168" spans="1:14" x14ac:dyDescent="0.25">
      <c r="A168" s="3">
        <v>42132</v>
      </c>
      <c r="B168" s="6" t="s">
        <v>40</v>
      </c>
      <c r="C168" s="7" t="s">
        <v>43</v>
      </c>
      <c r="D168" s="4">
        <v>0.71521881123448727</v>
      </c>
      <c r="E168" s="4"/>
      <c r="F168" s="4"/>
      <c r="G168" s="4"/>
      <c r="H168" s="4">
        <v>0.13132774081573617</v>
      </c>
      <c r="I168" s="4">
        <v>0.15164991550297854</v>
      </c>
      <c r="J168" s="13"/>
      <c r="K168" s="4"/>
      <c r="L168" s="66"/>
      <c r="M168" s="66"/>
      <c r="N168" s="66"/>
    </row>
    <row r="169" spans="1:14" x14ac:dyDescent="0.25">
      <c r="A169" s="3">
        <v>42132</v>
      </c>
      <c r="B169" s="6" t="s">
        <v>40</v>
      </c>
      <c r="C169" s="7" t="s">
        <v>43</v>
      </c>
      <c r="D169" s="4">
        <v>0.41086350974930363</v>
      </c>
      <c r="E169" s="4"/>
      <c r="F169" s="4"/>
      <c r="G169" s="4"/>
      <c r="H169" s="4">
        <v>0.21265036864571174</v>
      </c>
      <c r="I169" s="4">
        <v>0.20201937284518168</v>
      </c>
      <c r="J169" s="13"/>
      <c r="K169" s="4"/>
    </row>
    <row r="170" spans="1:14" x14ac:dyDescent="0.25">
      <c r="A170" s="3">
        <v>42132</v>
      </c>
      <c r="B170" s="6" t="s">
        <v>40</v>
      </c>
      <c r="C170" s="7" t="s">
        <v>43</v>
      </c>
      <c r="D170" s="4">
        <v>0.53647514525500317</v>
      </c>
      <c r="E170" s="4"/>
      <c r="F170" s="4"/>
      <c r="G170" s="4"/>
      <c r="H170" s="4">
        <v>0.11873877469566962</v>
      </c>
      <c r="I170" s="4">
        <v>0.20369907523119127</v>
      </c>
      <c r="J170" s="13"/>
      <c r="K170" s="4"/>
    </row>
    <row r="171" spans="1:14" x14ac:dyDescent="0.25">
      <c r="A171" s="3">
        <v>42132</v>
      </c>
      <c r="B171" s="6" t="s">
        <v>40</v>
      </c>
      <c r="C171" s="7" t="s">
        <v>43</v>
      </c>
      <c r="D171" s="4">
        <v>0.76838810641627553</v>
      </c>
      <c r="E171" s="4"/>
      <c r="F171" s="4"/>
      <c r="G171" s="4"/>
      <c r="H171" s="4">
        <v>0.13032518275775151</v>
      </c>
      <c r="I171" s="4">
        <v>0.16541098789469172</v>
      </c>
      <c r="J171" s="13"/>
      <c r="K171" s="4"/>
    </row>
    <row r="172" spans="1:14" x14ac:dyDescent="0.25">
      <c r="A172" s="3">
        <v>42142</v>
      </c>
      <c r="B172" s="6" t="s">
        <v>40</v>
      </c>
      <c r="C172" s="7" t="s">
        <v>43</v>
      </c>
      <c r="D172" s="4">
        <v>0.79365781710914463</v>
      </c>
      <c r="E172" s="4">
        <v>0.17755591869354248</v>
      </c>
      <c r="F172" s="4">
        <v>7.4480130480160653E-2</v>
      </c>
      <c r="G172" s="4">
        <v>8.4931801873237373E-2</v>
      </c>
      <c r="H172" s="4">
        <v>9.9165104787868552E-2</v>
      </c>
      <c r="I172" s="4">
        <v>0.11030927835051614</v>
      </c>
      <c r="J172" s="13">
        <v>13.658951275204824</v>
      </c>
      <c r="K172" s="4">
        <v>0.81470588235294117</v>
      </c>
      <c r="L172" s="66">
        <v>6.0321174187909473E-3</v>
      </c>
      <c r="M172" s="66">
        <v>4.6400903221468874E-4</v>
      </c>
      <c r="N172" s="66">
        <v>0.16889928772614654</v>
      </c>
    </row>
    <row r="173" spans="1:14" x14ac:dyDescent="0.25">
      <c r="A173" s="3">
        <v>42142</v>
      </c>
      <c r="B173" s="6" t="s">
        <v>40</v>
      </c>
      <c r="C173" s="7" t="s">
        <v>43</v>
      </c>
      <c r="D173" s="4">
        <v>0.75756436760007517</v>
      </c>
      <c r="E173" s="4">
        <v>0.22177398204803467</v>
      </c>
      <c r="F173" s="4">
        <v>0.15891231492047553</v>
      </c>
      <c r="G173" s="4">
        <v>1.8611786643524478E-2</v>
      </c>
      <c r="H173" s="4">
        <v>9.8956580276001183E-2</v>
      </c>
      <c r="I173" s="4">
        <v>0.11180679785331042</v>
      </c>
      <c r="J173" s="13">
        <v>11.345116979103675</v>
      </c>
      <c r="K173" s="4">
        <v>0.88467741935483879</v>
      </c>
      <c r="L173" s="66">
        <v>3.2480632255028181E-3</v>
      </c>
      <c r="M173" s="66">
        <v>9.2801806442937629E-4</v>
      </c>
      <c r="N173" s="66">
        <v>6.217721031676824E-2</v>
      </c>
    </row>
    <row r="174" spans="1:14" x14ac:dyDescent="0.25">
      <c r="A174" s="3">
        <v>42142</v>
      </c>
      <c r="B174" s="6" t="s">
        <v>40</v>
      </c>
      <c r="C174" s="7" t="s">
        <v>43</v>
      </c>
      <c r="D174" s="4">
        <v>0.71840923669018597</v>
      </c>
      <c r="E174" s="4">
        <v>7.9060494899749756E-2</v>
      </c>
      <c r="F174" s="4">
        <v>0.17214649526387596</v>
      </c>
      <c r="G174" s="4">
        <v>1.5529166140749567E-2</v>
      </c>
      <c r="H174" s="4">
        <v>0.12808616404308171</v>
      </c>
      <c r="I174" s="4">
        <v>0.1221101136092798</v>
      </c>
      <c r="J174" s="13">
        <v>36.919202512034317</v>
      </c>
      <c r="K174" s="4">
        <v>0.90714285714285703</v>
      </c>
      <c r="L174" s="66">
        <v>3.2480632255028181E-3</v>
      </c>
      <c r="M174" s="66">
        <v>4.6400903221468836E-4</v>
      </c>
      <c r="N174" s="66">
        <v>8.3521625798643889E-3</v>
      </c>
    </row>
    <row r="175" spans="1:14" x14ac:dyDescent="0.25">
      <c r="A175" s="3">
        <v>42142</v>
      </c>
      <c r="B175" s="6" t="s">
        <v>40</v>
      </c>
      <c r="C175" s="7" t="s">
        <v>43</v>
      </c>
      <c r="D175" s="4">
        <v>0.81819719262641633</v>
      </c>
      <c r="E175" s="4"/>
      <c r="F175" s="4"/>
      <c r="G175" s="4"/>
      <c r="H175" s="4">
        <v>0.13309946347503088</v>
      </c>
      <c r="I175" s="4">
        <v>0.14683086462280304</v>
      </c>
      <c r="J175" s="13"/>
      <c r="K175" s="4"/>
    </row>
    <row r="176" spans="1:14" x14ac:dyDescent="0.25">
      <c r="A176" s="3">
        <v>42142</v>
      </c>
      <c r="B176" s="6" t="s">
        <v>40</v>
      </c>
      <c r="C176" s="7" t="s">
        <v>43</v>
      </c>
      <c r="D176" s="4">
        <v>0.82435791217895604</v>
      </c>
      <c r="E176" s="4"/>
      <c r="F176" s="4"/>
      <c r="G176" s="4"/>
      <c r="H176" s="4">
        <v>0.12819488817891367</v>
      </c>
      <c r="I176" s="4">
        <v>0.1132895941409828</v>
      </c>
      <c r="J176" s="13"/>
      <c r="K176" s="4"/>
    </row>
    <row r="177" spans="1:14" x14ac:dyDescent="0.25">
      <c r="A177" s="3">
        <v>42142</v>
      </c>
      <c r="B177" s="6" t="s">
        <v>40</v>
      </c>
      <c r="C177" s="7" t="s">
        <v>43</v>
      </c>
      <c r="D177" s="4">
        <v>0.81092933040984982</v>
      </c>
      <c r="E177" s="4"/>
      <c r="F177" s="4"/>
      <c r="G177" s="4"/>
      <c r="H177" s="4">
        <v>0.11959910913140293</v>
      </c>
      <c r="I177" s="4">
        <v>0.13802181271154645</v>
      </c>
      <c r="J177" s="13"/>
      <c r="K177" s="4"/>
    </row>
    <row r="178" spans="1:14" x14ac:dyDescent="0.25">
      <c r="A178" s="3">
        <v>42142</v>
      </c>
      <c r="B178" s="6" t="s">
        <v>40</v>
      </c>
      <c r="C178" s="7" t="s">
        <v>43</v>
      </c>
      <c r="D178" s="4">
        <v>0.42450142450142436</v>
      </c>
      <c r="E178" s="4"/>
      <c r="F178" s="4"/>
      <c r="G178" s="4"/>
      <c r="H178" s="4">
        <v>0.18580007064641468</v>
      </c>
      <c r="I178" s="4">
        <v>0.11666367068128673</v>
      </c>
      <c r="J178" s="13"/>
      <c r="K178" s="4"/>
    </row>
    <row r="179" spans="1:14" x14ac:dyDescent="0.25">
      <c r="A179" s="3">
        <v>42142</v>
      </c>
      <c r="B179" s="6" t="s">
        <v>40</v>
      </c>
      <c r="C179" s="7" t="s">
        <v>43</v>
      </c>
      <c r="D179" s="4">
        <v>0.45628742514970055</v>
      </c>
      <c r="E179" s="4"/>
      <c r="F179" s="4"/>
      <c r="G179" s="4"/>
      <c r="H179" s="4"/>
      <c r="I179" s="4">
        <v>0.12846540987801669</v>
      </c>
      <c r="J179" s="13"/>
      <c r="K179" s="4"/>
    </row>
    <row r="180" spans="1:14" x14ac:dyDescent="0.25">
      <c r="A180" s="3">
        <v>42142</v>
      </c>
      <c r="B180" s="6" t="s">
        <v>40</v>
      </c>
      <c r="C180" s="7" t="s">
        <v>43</v>
      </c>
      <c r="D180" s="4">
        <v>0.43674367436743683</v>
      </c>
      <c r="E180" s="4"/>
      <c r="F180" s="4"/>
      <c r="G180" s="4"/>
      <c r="H180" s="4">
        <v>0.18521764534034457</v>
      </c>
      <c r="I180" s="4">
        <v>0.11653466946823966</v>
      </c>
      <c r="J180" s="13"/>
      <c r="K180" s="4"/>
    </row>
    <row r="181" spans="1:14" x14ac:dyDescent="0.25">
      <c r="A181" s="3">
        <v>42173</v>
      </c>
      <c r="B181" s="6" t="s">
        <v>41</v>
      </c>
      <c r="C181" s="7" t="s">
        <v>43</v>
      </c>
      <c r="D181" s="4">
        <v>0.76244874048037492</v>
      </c>
      <c r="E181" s="4">
        <v>0.23482461273670197</v>
      </c>
      <c r="F181" s="4">
        <v>9.0702482023614389E-2</v>
      </c>
      <c r="G181" s="4">
        <v>7.9582384076058263E-2</v>
      </c>
      <c r="H181" s="4">
        <v>0.11624548736462059</v>
      </c>
      <c r="I181" s="4">
        <v>0.12592654986522883</v>
      </c>
      <c r="J181" s="13">
        <v>10.521092927493969</v>
      </c>
      <c r="K181" s="4">
        <v>0.16877470355731206</v>
      </c>
      <c r="L181" s="66">
        <v>9.2801806442937666E-3</v>
      </c>
      <c r="M181" s="66">
        <v>0</v>
      </c>
      <c r="N181" s="66">
        <v>0.96653081410319586</v>
      </c>
    </row>
    <row r="182" spans="1:14" x14ac:dyDescent="0.25">
      <c r="A182" s="3">
        <v>42173</v>
      </c>
      <c r="B182" s="6" t="s">
        <v>41</v>
      </c>
      <c r="C182" s="7" t="s">
        <v>43</v>
      </c>
      <c r="D182" s="4">
        <v>0.77534168564920269</v>
      </c>
      <c r="E182" s="4">
        <v>0.21875141561031342</v>
      </c>
      <c r="F182" s="4">
        <v>0.19076000799212667</v>
      </c>
      <c r="G182" s="4">
        <v>0.10745267990771704</v>
      </c>
      <c r="H182" s="4">
        <v>0.13101361573373704</v>
      </c>
      <c r="I182" s="4">
        <v>0.15401574803149642</v>
      </c>
      <c r="J182" s="13">
        <v>11.749565382772762</v>
      </c>
      <c r="K182" s="4">
        <v>0.19282868525896413</v>
      </c>
      <c r="L182" s="66">
        <v>9.7441896765084555E-3</v>
      </c>
      <c r="M182" s="66">
        <v>0</v>
      </c>
      <c r="N182" s="66">
        <v>0.93033810959044994</v>
      </c>
    </row>
    <row r="183" spans="1:14" x14ac:dyDescent="0.25">
      <c r="A183" s="3">
        <v>42173</v>
      </c>
      <c r="B183" s="6" t="s">
        <v>41</v>
      </c>
      <c r="C183" s="7" t="s">
        <v>43</v>
      </c>
      <c r="D183" s="4">
        <v>0.8041647168928403</v>
      </c>
      <c r="E183" s="4">
        <v>6.216777861118316E-2</v>
      </c>
      <c r="F183" s="4">
        <v>0.14855587727287542</v>
      </c>
      <c r="G183" s="4">
        <v>1.577550555142665E-2</v>
      </c>
      <c r="H183" s="4">
        <v>0.1289926289926292</v>
      </c>
      <c r="I183" s="4">
        <v>0.13931812607309355</v>
      </c>
      <c r="J183" s="13">
        <v>35.005362644232072</v>
      </c>
      <c r="K183" s="4">
        <v>0.8</v>
      </c>
      <c r="L183" s="66">
        <v>1.8560361288587535E-3</v>
      </c>
      <c r="M183" s="66">
        <v>9.2801806442937673E-4</v>
      </c>
      <c r="N183" s="66">
        <v>9.2801806442937666E-3</v>
      </c>
    </row>
    <row r="184" spans="1:14" x14ac:dyDescent="0.25">
      <c r="A184" s="3">
        <v>42173</v>
      </c>
      <c r="B184" s="6" t="s">
        <v>41</v>
      </c>
      <c r="C184" s="7" t="s">
        <v>43</v>
      </c>
      <c r="D184" s="4">
        <v>0.70216420474063901</v>
      </c>
      <c r="E184" s="4"/>
      <c r="F184" s="4"/>
      <c r="G184" s="4"/>
      <c r="H184" s="4">
        <v>0.28822258238789877</v>
      </c>
      <c r="I184" s="4">
        <v>0.12895812053115446</v>
      </c>
      <c r="J184" s="13"/>
      <c r="K184" s="4"/>
    </row>
    <row r="185" spans="1:14" x14ac:dyDescent="0.25">
      <c r="A185" s="3">
        <v>42173</v>
      </c>
      <c r="B185" s="6" t="s">
        <v>41</v>
      </c>
      <c r="C185" s="7" t="s">
        <v>43</v>
      </c>
      <c r="D185" s="4">
        <v>0.71391678622668586</v>
      </c>
      <c r="E185" s="4"/>
      <c r="F185" s="4"/>
      <c r="G185" s="4"/>
      <c r="H185" s="4">
        <v>0.13775178687459377</v>
      </c>
      <c r="I185" s="4">
        <v>0.12993235625704558</v>
      </c>
      <c r="J185" s="13"/>
      <c r="K185" s="4"/>
    </row>
    <row r="186" spans="1:14" x14ac:dyDescent="0.25">
      <c r="A186" s="3">
        <v>42173</v>
      </c>
      <c r="B186" s="6" t="s">
        <v>41</v>
      </c>
      <c r="C186" s="7" t="s">
        <v>43</v>
      </c>
      <c r="D186" s="4">
        <v>0.71816958277254372</v>
      </c>
      <c r="E186" s="4"/>
      <c r="F186" s="4"/>
      <c r="G186" s="4"/>
      <c r="H186" s="4">
        <v>0.15349838536060256</v>
      </c>
      <c r="I186" s="4">
        <v>0.12585251491901123</v>
      </c>
      <c r="J186" s="13"/>
      <c r="K186" s="4"/>
    </row>
    <row r="187" spans="1:14" x14ac:dyDescent="0.25">
      <c r="A187" s="3">
        <v>42173</v>
      </c>
      <c r="B187" s="6" t="s">
        <v>41</v>
      </c>
      <c r="C187" s="7" t="s">
        <v>43</v>
      </c>
      <c r="D187" s="4">
        <v>0.37701612903225795</v>
      </c>
      <c r="E187" s="4"/>
      <c r="F187" s="4"/>
      <c r="G187" s="4"/>
      <c r="H187" s="4">
        <v>0.29499999999999904</v>
      </c>
      <c r="I187" s="4">
        <v>0.25053263606430459</v>
      </c>
      <c r="J187" s="13"/>
      <c r="K187" s="4"/>
    </row>
    <row r="188" spans="1:14" x14ac:dyDescent="0.25">
      <c r="A188" s="3">
        <v>42173</v>
      </c>
      <c r="B188" s="6" t="s">
        <v>41</v>
      </c>
      <c r="C188" s="7" t="s">
        <v>43</v>
      </c>
      <c r="D188" s="4">
        <v>0.49644670050761414</v>
      </c>
      <c r="E188" s="4"/>
      <c r="F188" s="4"/>
      <c r="G188" s="4"/>
      <c r="H188" s="4">
        <v>0.16806722689075593</v>
      </c>
      <c r="I188" s="4">
        <v>0.44489179667840978</v>
      </c>
      <c r="J188" s="13"/>
      <c r="K188" s="4"/>
    </row>
    <row r="189" spans="1:14" x14ac:dyDescent="0.25">
      <c r="A189" s="3">
        <v>42173</v>
      </c>
      <c r="B189" s="6" t="s">
        <v>41</v>
      </c>
      <c r="C189" s="7" t="s">
        <v>43</v>
      </c>
      <c r="D189" s="4">
        <v>0.64819277108433726</v>
      </c>
      <c r="E189" s="4"/>
      <c r="F189" s="4"/>
      <c r="G189" s="4"/>
      <c r="H189" s="4">
        <v>0.20939916716240359</v>
      </c>
      <c r="I189" s="4"/>
      <c r="J189" s="13"/>
      <c r="K189" s="4"/>
    </row>
    <row r="190" spans="1:14" x14ac:dyDescent="0.25">
      <c r="A190" s="3">
        <v>42184</v>
      </c>
      <c r="B190" s="6" t="s">
        <v>41</v>
      </c>
      <c r="C190" s="7" t="s">
        <v>43</v>
      </c>
      <c r="D190" s="4">
        <v>0.72196078431372535</v>
      </c>
      <c r="E190" s="4">
        <v>8.332553505897522E-2</v>
      </c>
      <c r="F190" s="4">
        <v>0.16010714435596782</v>
      </c>
      <c r="G190" s="4">
        <v>0.10526255514872866</v>
      </c>
      <c r="H190" s="4">
        <v>0.11752260050009589</v>
      </c>
      <c r="I190" s="4">
        <v>0.13101624480543952</v>
      </c>
      <c r="J190" s="13">
        <v>31.029990976204434</v>
      </c>
      <c r="K190" s="4">
        <v>0.83095238095238089</v>
      </c>
      <c r="L190" s="66">
        <v>3.7120722577175069E-3</v>
      </c>
      <c r="M190" s="66">
        <v>0</v>
      </c>
      <c r="N190" s="66">
        <v>6.217721031676824E-2</v>
      </c>
    </row>
    <row r="191" spans="1:14" x14ac:dyDescent="0.25">
      <c r="A191" s="3">
        <v>42184</v>
      </c>
      <c r="B191" s="6" t="s">
        <v>41</v>
      </c>
      <c r="C191" s="7" t="s">
        <v>43</v>
      </c>
      <c r="D191" s="4">
        <v>0.73630271974773365</v>
      </c>
      <c r="E191" s="4">
        <v>0.11032236367464067</v>
      </c>
      <c r="F191" s="4">
        <v>0.16065361841381906</v>
      </c>
      <c r="G191" s="4">
        <v>4.4624795771422282E-2</v>
      </c>
      <c r="H191" s="4"/>
      <c r="I191" s="4">
        <v>0.10273148943480506</v>
      </c>
      <c r="J191" s="13">
        <v>22.698900948098483</v>
      </c>
      <c r="K191" s="4">
        <v>0.87477477477477472</v>
      </c>
      <c r="L191" s="66">
        <v>3.7120722577175069E-3</v>
      </c>
      <c r="M191" s="66">
        <v>4.6400903221468798E-4</v>
      </c>
      <c r="N191" s="66">
        <v>6.0321174187909485E-2</v>
      </c>
    </row>
    <row r="192" spans="1:14" x14ac:dyDescent="0.25">
      <c r="A192" s="3">
        <v>42184</v>
      </c>
      <c r="B192" s="6" t="s">
        <v>41</v>
      </c>
      <c r="C192" s="7" t="s">
        <v>43</v>
      </c>
      <c r="D192" s="4">
        <v>0.74614254224834697</v>
      </c>
      <c r="E192" s="4">
        <v>0.14509402215480804</v>
      </c>
      <c r="F192" s="4">
        <v>0.13861900114345072</v>
      </c>
      <c r="G192" s="4">
        <v>6.9789613085151983E-3</v>
      </c>
      <c r="H192" s="4">
        <v>0.10991527364323339</v>
      </c>
      <c r="I192" s="4">
        <v>0.17043984476067189</v>
      </c>
      <c r="J192" s="13">
        <v>16.614330249422441</v>
      </c>
      <c r="K192" s="4">
        <v>0.83221476510067116</v>
      </c>
      <c r="L192" s="66">
        <v>3.2480632255028181E-3</v>
      </c>
      <c r="M192" s="66">
        <v>4.6400903221468836E-4</v>
      </c>
      <c r="N192" s="66">
        <v>0.11229018579595457</v>
      </c>
    </row>
    <row r="193" spans="1:14" x14ac:dyDescent="0.25">
      <c r="A193" s="3">
        <v>42184</v>
      </c>
      <c r="B193" s="6" t="s">
        <v>41</v>
      </c>
      <c r="C193" s="7" t="s">
        <v>43</v>
      </c>
      <c r="D193" s="4">
        <v>0.5785457809694794</v>
      </c>
      <c r="E193" s="4"/>
      <c r="F193" s="4"/>
      <c r="G193" s="4"/>
      <c r="H193" s="4">
        <v>0.48021708683473396</v>
      </c>
      <c r="I193" s="4">
        <v>0.10833193909988309</v>
      </c>
      <c r="J193" s="13"/>
      <c r="K193" s="4"/>
    </row>
    <row r="194" spans="1:14" x14ac:dyDescent="0.25">
      <c r="A194" s="3">
        <v>42184</v>
      </c>
      <c r="B194" s="6" t="s">
        <v>41</v>
      </c>
      <c r="C194" s="7" t="s">
        <v>43</v>
      </c>
      <c r="D194" s="4">
        <v>0.60199999999999998</v>
      </c>
      <c r="E194" s="4"/>
      <c r="F194" s="4"/>
      <c r="G194" s="4"/>
      <c r="H194" s="4">
        <v>0.1056083220262326</v>
      </c>
      <c r="I194" s="4">
        <v>0.25268223414326219</v>
      </c>
      <c r="J194" s="13"/>
      <c r="K194" s="4"/>
    </row>
    <row r="195" spans="1:14" x14ac:dyDescent="0.25">
      <c r="A195" s="3">
        <v>42184</v>
      </c>
      <c r="B195" s="6" t="s">
        <v>41</v>
      </c>
      <c r="C195" s="7" t="s">
        <v>43</v>
      </c>
      <c r="D195" s="4">
        <v>0.71112671112671122</v>
      </c>
      <c r="E195" s="4"/>
      <c r="F195" s="4"/>
      <c r="G195" s="4"/>
      <c r="H195" s="4"/>
      <c r="I195" s="4">
        <v>0.1356752397168195</v>
      </c>
      <c r="J195" s="13"/>
      <c r="K195" s="4"/>
    </row>
    <row r="196" spans="1:14" x14ac:dyDescent="0.25">
      <c r="A196" s="3">
        <v>42184</v>
      </c>
      <c r="B196" s="6" t="s">
        <v>41</v>
      </c>
      <c r="C196" s="7" t="s">
        <v>43</v>
      </c>
      <c r="D196" s="4">
        <v>0.77024897573274509</v>
      </c>
      <c r="E196" s="4"/>
      <c r="F196" s="4"/>
      <c r="G196" s="4"/>
      <c r="H196" s="4">
        <v>5.6450216450216195E-2</v>
      </c>
      <c r="I196" s="4">
        <v>0.15419580419580367</v>
      </c>
      <c r="J196" s="13"/>
      <c r="K196" s="4"/>
    </row>
    <row r="197" spans="1:14" x14ac:dyDescent="0.25">
      <c r="A197" s="3">
        <v>42184</v>
      </c>
      <c r="B197" s="6" t="s">
        <v>41</v>
      </c>
      <c r="C197" s="7" t="s">
        <v>43</v>
      </c>
      <c r="D197" s="4">
        <v>0.836374513909662</v>
      </c>
      <c r="E197" s="4"/>
      <c r="F197" s="4"/>
      <c r="G197" s="4"/>
      <c r="H197" s="4">
        <v>5.5247524752475186E-2</v>
      </c>
      <c r="I197" s="4">
        <v>0.15446707026233711</v>
      </c>
      <c r="J197" s="13"/>
      <c r="K197" s="4"/>
    </row>
    <row r="198" spans="1:14" x14ac:dyDescent="0.25">
      <c r="A198" s="3">
        <v>42184</v>
      </c>
      <c r="B198" s="6" t="s">
        <v>41</v>
      </c>
      <c r="C198" s="7" t="s">
        <v>43</v>
      </c>
      <c r="D198" s="4">
        <v>0.81334113516676421</v>
      </c>
      <c r="E198" s="4"/>
      <c r="F198" s="4"/>
      <c r="G198" s="4"/>
      <c r="H198" s="4">
        <v>6.0691205394773684E-2</v>
      </c>
      <c r="I198" s="4">
        <v>0.20529745282220618</v>
      </c>
      <c r="J198" s="13"/>
      <c r="K198" s="4"/>
    </row>
    <row r="199" spans="1:14" x14ac:dyDescent="0.25">
      <c r="A199" s="3">
        <v>42213</v>
      </c>
      <c r="B199" s="6" t="s">
        <v>41</v>
      </c>
      <c r="C199" s="7" t="s">
        <v>43</v>
      </c>
      <c r="D199" s="4">
        <v>0.5285338015803337</v>
      </c>
      <c r="E199" s="4">
        <v>6.6161587834358215E-2</v>
      </c>
      <c r="F199" s="4">
        <v>0.12297882667863745</v>
      </c>
      <c r="G199" s="4">
        <v>0.14130879438371899</v>
      </c>
      <c r="H199" s="4">
        <v>5.8877644894204328E-2</v>
      </c>
      <c r="I199" s="4">
        <v>5.474389824681939E-2</v>
      </c>
      <c r="J199" s="13">
        <v>41.112106249756472</v>
      </c>
      <c r="K199" s="4">
        <v>0.84917355371900827</v>
      </c>
      <c r="L199" s="66">
        <v>1.7632343224158152E-2</v>
      </c>
      <c r="M199" s="66">
        <v>4.6400903221468874E-4</v>
      </c>
      <c r="N199" s="66">
        <v>0.15126694450198838</v>
      </c>
    </row>
    <row r="200" spans="1:14" x14ac:dyDescent="0.25">
      <c r="A200" s="3">
        <v>42213</v>
      </c>
      <c r="B200" s="6" t="s">
        <v>41</v>
      </c>
      <c r="C200" s="7" t="s">
        <v>43</v>
      </c>
      <c r="D200" s="4">
        <v>0.46094354215003863</v>
      </c>
      <c r="E200" s="4">
        <v>0.28141084313392639</v>
      </c>
      <c r="F200" s="4">
        <v>0.1777758017317046</v>
      </c>
      <c r="G200" s="4">
        <v>1.068690961989896E-2</v>
      </c>
      <c r="H200" s="4">
        <v>6.5560335996721619E-2</v>
      </c>
      <c r="I200" s="4">
        <v>5.0163202198935428E-2</v>
      </c>
      <c r="J200" s="13">
        <v>9.2342862613516363</v>
      </c>
      <c r="K200" s="4">
        <v>0.36570247933884298</v>
      </c>
      <c r="L200" s="66">
        <v>6.4961264510056361E-3</v>
      </c>
      <c r="M200" s="66">
        <v>4.6400903221468798E-4</v>
      </c>
      <c r="N200" s="66">
        <v>0.70529372896632625</v>
      </c>
    </row>
    <row r="201" spans="1:14" x14ac:dyDescent="0.25">
      <c r="A201" s="3">
        <v>42213</v>
      </c>
      <c r="B201" s="6" t="s">
        <v>41</v>
      </c>
      <c r="C201" s="7" t="s">
        <v>43</v>
      </c>
      <c r="D201" s="4">
        <v>0.39234875444839867</v>
      </c>
      <c r="E201" s="4">
        <v>0.12474773079156876</v>
      </c>
      <c r="F201" s="4">
        <v>0.1428004689186696</v>
      </c>
      <c r="G201" s="4">
        <v>1.6891106667394927E-2</v>
      </c>
      <c r="H201" s="4">
        <v>6.4211148315934996E-2</v>
      </c>
      <c r="I201" s="4">
        <v>5.0659776690966156E-2</v>
      </c>
      <c r="J201" s="13">
        <v>11.930396992669987</v>
      </c>
      <c r="K201" s="4">
        <v>0.67349397590361448</v>
      </c>
      <c r="L201" s="66">
        <v>1.5312298063084715E-2</v>
      </c>
      <c r="M201" s="66">
        <v>1.8560361288587519E-3</v>
      </c>
      <c r="N201" s="66">
        <v>0.10857811353823707</v>
      </c>
    </row>
    <row r="202" spans="1:14" x14ac:dyDescent="0.25">
      <c r="A202" s="3">
        <v>42213</v>
      </c>
      <c r="B202" s="6" t="s">
        <v>41</v>
      </c>
      <c r="C202" s="7" t="s">
        <v>43</v>
      </c>
      <c r="D202" s="4">
        <v>0.70684931506849313</v>
      </c>
      <c r="E202" s="4"/>
      <c r="F202" s="4"/>
      <c r="G202" s="4"/>
      <c r="H202" s="4">
        <v>8.1330868761552377E-2</v>
      </c>
      <c r="I202" s="4">
        <v>0.14118194509073978</v>
      </c>
      <c r="J202" s="13"/>
      <c r="K202" s="4"/>
    </row>
    <row r="203" spans="1:14" x14ac:dyDescent="0.25">
      <c r="A203" s="3">
        <v>42213</v>
      </c>
      <c r="B203" s="6" t="s">
        <v>41</v>
      </c>
      <c r="C203" s="7" t="s">
        <v>43</v>
      </c>
      <c r="D203" s="4">
        <v>0.71791352093342486</v>
      </c>
      <c r="E203" s="4"/>
      <c r="F203" s="4"/>
      <c r="G203" s="4"/>
      <c r="H203" s="4">
        <v>7.0924369747899285E-2</v>
      </c>
      <c r="I203" s="4">
        <v>0.12256191599383194</v>
      </c>
      <c r="J203" s="13"/>
      <c r="K203" s="4"/>
    </row>
    <row r="204" spans="1:14" x14ac:dyDescent="0.25">
      <c r="A204" s="3">
        <v>42213</v>
      </c>
      <c r="B204" s="6" t="s">
        <v>41</v>
      </c>
      <c r="C204" s="7" t="s">
        <v>43</v>
      </c>
      <c r="D204" s="4">
        <v>0.73096774193548397</v>
      </c>
      <c r="E204" s="4"/>
      <c r="F204" s="4"/>
      <c r="G204" s="4"/>
      <c r="H204" s="4">
        <v>0.14041433738901632</v>
      </c>
      <c r="I204" s="4">
        <v>0.12571839080459662</v>
      </c>
      <c r="J204" s="13"/>
      <c r="K204" s="4"/>
    </row>
    <row r="205" spans="1:14" x14ac:dyDescent="0.25">
      <c r="A205" s="3">
        <v>42213</v>
      </c>
      <c r="B205" s="6" t="s">
        <v>41</v>
      </c>
      <c r="C205" s="7" t="s">
        <v>43</v>
      </c>
      <c r="D205" s="4">
        <v>0.75254237288135595</v>
      </c>
      <c r="E205" s="4"/>
      <c r="F205" s="4"/>
      <c r="G205" s="4"/>
      <c r="H205" s="4"/>
      <c r="I205" s="4">
        <v>0.23384221592467389</v>
      </c>
      <c r="J205" s="13"/>
      <c r="K205" s="4"/>
    </row>
    <row r="206" spans="1:14" x14ac:dyDescent="0.25">
      <c r="A206" s="3">
        <v>42213</v>
      </c>
      <c r="B206" s="6" t="s">
        <v>41</v>
      </c>
      <c r="C206" s="7" t="s">
        <v>43</v>
      </c>
      <c r="D206" s="4">
        <v>0.7652383826191913</v>
      </c>
      <c r="E206" s="4"/>
      <c r="F206" s="4"/>
      <c r="G206" s="4"/>
      <c r="H206" s="4">
        <v>0.16649377593360981</v>
      </c>
      <c r="I206" s="4"/>
      <c r="J206" s="13"/>
      <c r="K206" s="4"/>
    </row>
    <row r="207" spans="1:14" x14ac:dyDescent="0.25">
      <c r="A207" s="3">
        <v>42213</v>
      </c>
      <c r="B207" s="6" t="s">
        <v>41</v>
      </c>
      <c r="C207" s="7" t="s">
        <v>43</v>
      </c>
      <c r="D207" s="4">
        <v>0.63821138211382111</v>
      </c>
      <c r="E207" s="4"/>
      <c r="F207" s="4"/>
      <c r="G207" s="4"/>
      <c r="H207" s="4">
        <v>8.7683447891509947E-2</v>
      </c>
      <c r="I207" s="4">
        <v>0.17994735582675253</v>
      </c>
      <c r="J207" s="13"/>
      <c r="K207" s="4"/>
    </row>
    <row r="208" spans="1:14" x14ac:dyDescent="0.25">
      <c r="A208" s="3">
        <v>41786</v>
      </c>
      <c r="B208" s="6" t="s">
        <v>36</v>
      </c>
      <c r="C208" s="7" t="s">
        <v>44</v>
      </c>
      <c r="D208" s="4">
        <v>0.61345081238380084</v>
      </c>
      <c r="E208" s="4">
        <v>9.8729141056537628E-2</v>
      </c>
      <c r="F208" s="4">
        <v>0.34169921736424025</v>
      </c>
      <c r="G208" s="4">
        <v>4.5997354959632968E-2</v>
      </c>
      <c r="H208" s="4">
        <v>0.19988895058300971</v>
      </c>
      <c r="I208" s="4">
        <v>7.3402417962002683E-2</v>
      </c>
      <c r="J208" s="13">
        <v>26.710270865259684</v>
      </c>
      <c r="K208" s="4">
        <v>0.88108383122374467</v>
      </c>
      <c r="L208" s="66">
        <v>8.2985554875659191E-3</v>
      </c>
      <c r="M208" s="66">
        <v>1.965664468844321E-2</v>
      </c>
      <c r="N208" s="66">
        <v>9.0960968600246148E-2</v>
      </c>
    </row>
    <row r="209" spans="1:14" x14ac:dyDescent="0.25">
      <c r="A209" s="3">
        <v>41786</v>
      </c>
      <c r="B209" s="6" t="s">
        <v>36</v>
      </c>
      <c r="C209" s="7" t="s">
        <v>44</v>
      </c>
      <c r="D209" s="4">
        <v>0.66528550689571753</v>
      </c>
      <c r="E209" s="4">
        <v>7.5886592268943787E-2</v>
      </c>
      <c r="F209" s="4">
        <v>0.24915819657492053</v>
      </c>
      <c r="G209" s="4">
        <v>0.12782729654676228</v>
      </c>
      <c r="H209" s="4">
        <v>0.16837361736993017</v>
      </c>
      <c r="I209" s="4">
        <v>8.1255028157683706E-2</v>
      </c>
      <c r="J209" s="13">
        <v>35.942079026238339</v>
      </c>
      <c r="K209" s="4">
        <v>0.86653565556925605</v>
      </c>
      <c r="L209" s="66">
        <v>7.115994142196126E-3</v>
      </c>
      <c r="M209" s="66">
        <v>2.0261676074446365E-2</v>
      </c>
      <c r="N209" s="66">
        <v>0.11550599187332844</v>
      </c>
    </row>
    <row r="210" spans="1:14" x14ac:dyDescent="0.25">
      <c r="A210" s="3">
        <v>41786</v>
      </c>
      <c r="B210" s="6" t="s">
        <v>36</v>
      </c>
      <c r="C210" s="7" t="s">
        <v>44</v>
      </c>
      <c r="D210" s="4">
        <v>0.68987270727162509</v>
      </c>
      <c r="E210" s="4">
        <v>0.11046305298805237</v>
      </c>
      <c r="G210" s="4"/>
      <c r="H210" s="4">
        <v>0.15575146935348427</v>
      </c>
      <c r="I210" s="4">
        <v>7.764265668849403E-2</v>
      </c>
      <c r="J210" s="13">
        <v>24.388722050977666</v>
      </c>
      <c r="K210" s="4">
        <v>0.69716952778317987</v>
      </c>
      <c r="L210" s="66">
        <v>4.0702111422030018E-3</v>
      </c>
      <c r="M210" s="66">
        <v>2.1843008106045499E-2</v>
      </c>
      <c r="N210" s="66">
        <v>9.1854764965932617E-2</v>
      </c>
    </row>
    <row r="211" spans="1:14" x14ac:dyDescent="0.25">
      <c r="A211" s="3">
        <v>41786</v>
      </c>
      <c r="B211" s="6" t="s">
        <v>36</v>
      </c>
      <c r="C211" s="7" t="s">
        <v>44</v>
      </c>
      <c r="D211" s="4">
        <v>0.81010949737662541</v>
      </c>
      <c r="E211" s="4"/>
      <c r="G211" s="4"/>
      <c r="H211" s="4"/>
      <c r="I211" s="4">
        <v>7.4196207749381515E-2</v>
      </c>
      <c r="J211" s="13"/>
      <c r="K211" s="4"/>
    </row>
    <row r="212" spans="1:14" x14ac:dyDescent="0.25">
      <c r="A212" s="3">
        <v>41786</v>
      </c>
      <c r="B212" s="6" t="s">
        <v>36</v>
      </c>
      <c r="C212" s="7" t="s">
        <v>44</v>
      </c>
      <c r="D212" s="4">
        <v>0.81099532878189007</v>
      </c>
      <c r="E212" s="4"/>
      <c r="G212" s="4"/>
      <c r="H212" s="4"/>
      <c r="I212" s="4">
        <v>7.0324574961359562E-2</v>
      </c>
      <c r="J212" s="13"/>
      <c r="K212" s="4"/>
    </row>
    <row r="213" spans="1:14" x14ac:dyDescent="0.25">
      <c r="A213" s="3">
        <v>41786</v>
      </c>
      <c r="B213" s="6" t="s">
        <v>36</v>
      </c>
      <c r="C213" s="7" t="s">
        <v>44</v>
      </c>
      <c r="D213" s="4">
        <v>0.84394785847299802</v>
      </c>
      <c r="E213" s="4"/>
      <c r="G213" s="4"/>
      <c r="H213" s="4"/>
      <c r="I213" s="4">
        <v>6.9752281616688006E-2</v>
      </c>
      <c r="J213" s="13"/>
      <c r="K213" s="4"/>
    </row>
    <row r="214" spans="1:14" x14ac:dyDescent="0.25">
      <c r="A214" s="3">
        <v>41786</v>
      </c>
      <c r="B214" s="6" t="s">
        <v>36</v>
      </c>
      <c r="C214" s="7" t="s">
        <v>44</v>
      </c>
      <c r="D214" s="4">
        <v>0.67553249471320498</v>
      </c>
      <c r="E214" s="4"/>
      <c r="G214" s="4"/>
      <c r="H214" s="4"/>
      <c r="I214" s="4">
        <v>7.1200000000000332E-2</v>
      </c>
      <c r="J214" s="13"/>
      <c r="K214" s="4"/>
    </row>
    <row r="215" spans="1:14" x14ac:dyDescent="0.25">
      <c r="A215" s="3">
        <v>41786</v>
      </c>
      <c r="B215" s="6" t="s">
        <v>36</v>
      </c>
      <c r="C215" s="7" t="s">
        <v>44</v>
      </c>
      <c r="D215" s="4">
        <v>0.76784996651038173</v>
      </c>
      <c r="E215" s="4"/>
      <c r="G215" s="4"/>
      <c r="H215" s="4"/>
      <c r="I215" s="4">
        <v>7.5249320036264791E-2</v>
      </c>
      <c r="J215" s="13"/>
      <c r="K215" s="4"/>
    </row>
    <row r="216" spans="1:14" x14ac:dyDescent="0.25">
      <c r="A216" s="3">
        <v>41786</v>
      </c>
      <c r="B216" s="6" t="s">
        <v>36</v>
      </c>
      <c r="C216" s="7" t="s">
        <v>44</v>
      </c>
      <c r="D216" s="4">
        <v>0.7445944520620188</v>
      </c>
      <c r="E216" s="4"/>
      <c r="G216" s="4"/>
      <c r="H216" s="4"/>
      <c r="I216" s="4">
        <v>6.9017254313577539E-2</v>
      </c>
      <c r="J216" s="13"/>
      <c r="K216" s="4"/>
    </row>
    <row r="217" spans="1:14" x14ac:dyDescent="0.25">
      <c r="A217" s="3">
        <v>41845</v>
      </c>
      <c r="B217" s="6" t="s">
        <v>37</v>
      </c>
      <c r="C217" s="7" t="s">
        <v>44</v>
      </c>
      <c r="D217" s="4">
        <v>0.82101213029048081</v>
      </c>
      <c r="E217" s="4">
        <v>0.1179095059633255</v>
      </c>
      <c r="F217" s="4">
        <v>0.28065565663628289</v>
      </c>
      <c r="G217" s="4">
        <v>0.16527367489253583</v>
      </c>
      <c r="H217" s="4">
        <v>9.9638616417140224E-2</v>
      </c>
      <c r="I217" s="4">
        <v>0.1494413407821221</v>
      </c>
      <c r="J217" s="13">
        <v>20.720151582763719</v>
      </c>
      <c r="K217" s="4">
        <v>0.84469676403914518</v>
      </c>
      <c r="L217" s="66">
        <v>5.4963300172903261E-3</v>
      </c>
      <c r="M217" s="66">
        <v>2.0804094602933237E-2</v>
      </c>
      <c r="N217" s="66">
        <v>7.5392002087216442E-2</v>
      </c>
    </row>
    <row r="218" spans="1:14" x14ac:dyDescent="0.25">
      <c r="A218" s="3">
        <v>41845</v>
      </c>
      <c r="B218" s="6" t="s">
        <v>37</v>
      </c>
      <c r="C218" s="7" t="s">
        <v>44</v>
      </c>
      <c r="D218" s="4">
        <v>0.83444028498973544</v>
      </c>
      <c r="E218" s="4">
        <v>0.12266970425844193</v>
      </c>
      <c r="F218" s="4">
        <v>0.17271438881332102</v>
      </c>
      <c r="G218" s="4">
        <v>0.11607453410404397</v>
      </c>
      <c r="H218" s="4">
        <v>6.2100456621004718E-2</v>
      </c>
      <c r="I218" s="4">
        <v>0.12369791666666638</v>
      </c>
      <c r="J218" s="13">
        <v>21.964050178660703</v>
      </c>
      <c r="K218" s="4">
        <v>0.81990805999341998</v>
      </c>
      <c r="L218" s="66">
        <v>4.6797935784996646E-3</v>
      </c>
      <c r="M218" s="66">
        <v>2.133010309533771E-2</v>
      </c>
      <c r="N218" s="66">
        <v>6.5223523963699778E-2</v>
      </c>
    </row>
    <row r="219" spans="1:14" x14ac:dyDescent="0.25">
      <c r="A219" s="3">
        <v>41845</v>
      </c>
      <c r="B219" s="6" t="s">
        <v>37</v>
      </c>
      <c r="C219" s="7" t="s">
        <v>44</v>
      </c>
      <c r="D219" s="4">
        <v>0.83182549092858182</v>
      </c>
      <c r="E219" s="4">
        <v>0.11546661704778673</v>
      </c>
      <c r="F219" s="4">
        <v>0.19736599587933243</v>
      </c>
      <c r="G219" s="4">
        <v>0.12042317842725286</v>
      </c>
      <c r="H219" s="4">
        <v>0.11339944063056184</v>
      </c>
      <c r="I219" s="4">
        <v>0.13606261288380533</v>
      </c>
      <c r="J219" s="13">
        <v>24.234869416151472</v>
      </c>
      <c r="K219" s="4"/>
    </row>
    <row r="220" spans="1:14" x14ac:dyDescent="0.25">
      <c r="A220" s="3">
        <v>41845</v>
      </c>
      <c r="B220" s="6" t="s">
        <v>37</v>
      </c>
      <c r="C220" s="7" t="s">
        <v>44</v>
      </c>
      <c r="D220" s="4">
        <v>0.82634785257386534</v>
      </c>
      <c r="E220" s="4"/>
      <c r="F220" s="4"/>
      <c r="G220" s="4"/>
      <c r="H220" s="4">
        <v>0.10087173100871727</v>
      </c>
      <c r="I220" s="4">
        <v>0.13612288135593203</v>
      </c>
      <c r="J220" s="13"/>
      <c r="K220" s="4"/>
    </row>
    <row r="221" spans="1:14" x14ac:dyDescent="0.25">
      <c r="A221" s="3">
        <v>41845</v>
      </c>
      <c r="B221" s="6" t="s">
        <v>37</v>
      </c>
      <c r="C221" s="7" t="s">
        <v>44</v>
      </c>
      <c r="D221" s="4">
        <v>0.82480429680732104</v>
      </c>
      <c r="E221" s="4"/>
      <c r="F221" s="4"/>
      <c r="G221" s="4"/>
      <c r="H221" s="4">
        <v>9.7545626179987521E-2</v>
      </c>
      <c r="I221" s="4">
        <v>0.1262068965517241</v>
      </c>
      <c r="J221" s="13"/>
      <c r="K221" s="4"/>
    </row>
    <row r="222" spans="1:14" x14ac:dyDescent="0.25">
      <c r="A222" s="3">
        <v>41845</v>
      </c>
      <c r="B222" s="6" t="s">
        <v>37</v>
      </c>
      <c r="C222" s="7" t="s">
        <v>44</v>
      </c>
      <c r="D222" s="4">
        <v>0.82950608105264645</v>
      </c>
      <c r="E222" s="4"/>
      <c r="F222" s="4"/>
      <c r="G222" s="4"/>
      <c r="H222" s="4">
        <v>0.11226666666666651</v>
      </c>
      <c r="I222" s="4">
        <v>0.11941904249596533</v>
      </c>
      <c r="J222" s="13"/>
      <c r="K222" s="4"/>
    </row>
    <row r="223" spans="1:14" x14ac:dyDescent="0.25">
      <c r="A223" s="3">
        <v>41845</v>
      </c>
      <c r="B223" s="6" t="s">
        <v>37</v>
      </c>
      <c r="C223" s="7" t="s">
        <v>44</v>
      </c>
      <c r="D223" s="4">
        <v>0.85036526879321883</v>
      </c>
      <c r="E223" s="4"/>
      <c r="F223" s="4"/>
      <c r="G223" s="4"/>
      <c r="H223" s="4">
        <v>0.14007516228219996</v>
      </c>
      <c r="I223" s="4">
        <v>6.9889341875364566E-2</v>
      </c>
      <c r="J223" s="13"/>
      <c r="K223" s="4"/>
    </row>
    <row r="224" spans="1:14" x14ac:dyDescent="0.25">
      <c r="A224" s="3">
        <v>41845</v>
      </c>
      <c r="B224" s="6" t="s">
        <v>37</v>
      </c>
      <c r="C224" s="7" t="s">
        <v>44</v>
      </c>
      <c r="D224" s="4">
        <v>0.85278331108163175</v>
      </c>
      <c r="E224" s="4"/>
      <c r="F224" s="4"/>
      <c r="G224" s="4"/>
      <c r="H224" s="4">
        <v>0.18354430379746833</v>
      </c>
      <c r="I224" s="4">
        <v>9.4371802160318555E-2</v>
      </c>
      <c r="J224" s="13"/>
      <c r="K224" s="4"/>
    </row>
    <row r="225" spans="1:14" x14ac:dyDescent="0.25">
      <c r="A225" s="3">
        <v>41845</v>
      </c>
      <c r="B225" s="6" t="s">
        <v>37</v>
      </c>
      <c r="C225" s="7" t="s">
        <v>44</v>
      </c>
      <c r="D225" s="4">
        <v>0.86106285421353923</v>
      </c>
      <c r="E225" s="4"/>
      <c r="F225" s="4"/>
      <c r="G225" s="4"/>
      <c r="H225" s="4">
        <v>0.14145704018294702</v>
      </c>
      <c r="I225" s="4">
        <v>6.2933025404157059E-2</v>
      </c>
      <c r="J225" s="13"/>
      <c r="K225" s="4"/>
    </row>
    <row r="226" spans="1:14" x14ac:dyDescent="0.25">
      <c r="A226" s="3">
        <v>41859</v>
      </c>
      <c r="B226" s="6" t="s">
        <v>37</v>
      </c>
      <c r="C226" s="7" t="s">
        <v>44</v>
      </c>
      <c r="D226" s="4">
        <v>0.84142153820694221</v>
      </c>
      <c r="E226" s="4">
        <v>0.20994272828102112</v>
      </c>
      <c r="F226" s="4">
        <v>0.14316729281987636</v>
      </c>
      <c r="G226" s="4">
        <v>3.9472949578315916E-2</v>
      </c>
      <c r="H226" s="4">
        <v>2.069917203311511E-3</v>
      </c>
      <c r="I226" s="4">
        <v>0.25151209677419384</v>
      </c>
      <c r="J226" s="13">
        <v>11.26378233032281</v>
      </c>
      <c r="K226" s="4">
        <v>0.79130658890488903</v>
      </c>
      <c r="L226" s="66">
        <v>5.5666683622048758E-3</v>
      </c>
      <c r="M226" s="66">
        <v>2.0879020231211787E-2</v>
      </c>
      <c r="N226" s="66">
        <v>0.15061580378441983</v>
      </c>
    </row>
    <row r="227" spans="1:14" x14ac:dyDescent="0.25">
      <c r="A227" s="3">
        <v>41859</v>
      </c>
      <c r="B227" s="6" t="s">
        <v>37</v>
      </c>
      <c r="C227" s="7" t="s">
        <v>44</v>
      </c>
      <c r="D227" s="4">
        <v>0.85469730486208295</v>
      </c>
      <c r="E227" s="4">
        <v>0.25985589623451233</v>
      </c>
      <c r="F227" s="4">
        <v>0.12212354301646731</v>
      </c>
      <c r="G227" s="4">
        <v>5.4649257013233518E-2</v>
      </c>
      <c r="H227" s="4">
        <v>3.6772658446895257E-3</v>
      </c>
      <c r="I227" s="4">
        <v>0.23975791433892002</v>
      </c>
      <c r="J227" s="13">
        <v>10.030390224371933</v>
      </c>
      <c r="K227" s="4">
        <v>0.8740727588791144</v>
      </c>
      <c r="L227" s="66">
        <v>6.6974337114290234E-3</v>
      </c>
      <c r="M227" s="66">
        <v>2.0535738526139678E-2</v>
      </c>
      <c r="N227" s="66">
        <v>6.603394402467179E-2</v>
      </c>
    </row>
    <row r="228" spans="1:14" x14ac:dyDescent="0.25">
      <c r="A228" s="3">
        <v>41859</v>
      </c>
      <c r="B228" s="6" t="s">
        <v>37</v>
      </c>
      <c r="C228" s="7" t="s">
        <v>44</v>
      </c>
      <c r="D228" s="4">
        <v>0.84967940737051784</v>
      </c>
      <c r="E228" s="4">
        <v>0.1909995973110199</v>
      </c>
      <c r="F228" s="4">
        <v>0.14066857471636204</v>
      </c>
      <c r="G228" s="4">
        <v>7.2080240908726292E-2</v>
      </c>
      <c r="H228" s="4">
        <v>6.9651741293532465E-2</v>
      </c>
      <c r="I228" s="4">
        <v>0.14886934673366836</v>
      </c>
      <c r="J228" s="13">
        <v>11.679560385171643</v>
      </c>
      <c r="K228" s="4">
        <v>0.81391995164284792</v>
      </c>
      <c r="L228" s="66">
        <v>6.7089019198390059E-3</v>
      </c>
      <c r="M228" s="66">
        <v>2.0348424455443315E-2</v>
      </c>
      <c r="N228" s="66">
        <v>0.13769495564250767</v>
      </c>
    </row>
    <row r="229" spans="1:14" x14ac:dyDescent="0.25">
      <c r="A229" s="3">
        <v>41859</v>
      </c>
      <c r="B229" s="6" t="s">
        <v>37</v>
      </c>
      <c r="C229" s="7" t="s">
        <v>44</v>
      </c>
      <c r="D229" s="4">
        <v>0.82073647114583415</v>
      </c>
      <c r="E229" s="4"/>
      <c r="F229" s="4"/>
      <c r="G229" s="4"/>
      <c r="H229" s="4">
        <v>0.12843711193897467</v>
      </c>
      <c r="I229" s="4">
        <v>0.19521103896103886</v>
      </c>
      <c r="J229" s="13"/>
      <c r="K229" s="4">
        <v>0.79018640732584089</v>
      </c>
      <c r="L229" s="66">
        <v>5.6522976516660706E-3</v>
      </c>
      <c r="M229" s="66">
        <v>2.1282701167243116E-2</v>
      </c>
      <c r="N229" s="66">
        <v>0.14816925265695718</v>
      </c>
    </row>
    <row r="230" spans="1:14" x14ac:dyDescent="0.25">
      <c r="A230" s="3">
        <v>41859</v>
      </c>
      <c r="B230" s="6" t="s">
        <v>37</v>
      </c>
      <c r="C230" s="7" t="s">
        <v>44</v>
      </c>
      <c r="D230" s="4">
        <v>0.82572502890925936</v>
      </c>
      <c r="E230" s="4"/>
      <c r="F230" s="4"/>
      <c r="G230" s="4"/>
      <c r="H230" s="4">
        <v>0.12769010043041606</v>
      </c>
      <c r="I230" s="4">
        <v>0.19086956521739126</v>
      </c>
      <c r="J230" s="13"/>
      <c r="K230" s="4"/>
    </row>
    <row r="231" spans="1:14" x14ac:dyDescent="0.25">
      <c r="A231" s="3">
        <v>41859</v>
      </c>
      <c r="B231" s="6" t="s">
        <v>37</v>
      </c>
      <c r="C231" s="7" t="s">
        <v>44</v>
      </c>
      <c r="D231" s="4">
        <v>0.81543303922717603</v>
      </c>
      <c r="E231" s="4"/>
      <c r="F231" s="4"/>
      <c r="G231" s="4"/>
      <c r="H231" s="4">
        <v>0.11606946581666266</v>
      </c>
      <c r="I231" s="4">
        <v>0.18272425249169419</v>
      </c>
      <c r="J231" s="13"/>
      <c r="K231" s="4"/>
    </row>
    <row r="232" spans="1:14" x14ac:dyDescent="0.25">
      <c r="A232" s="3">
        <v>41859</v>
      </c>
      <c r="B232" s="6" t="s">
        <v>37</v>
      </c>
      <c r="C232" s="7" t="s">
        <v>44</v>
      </c>
      <c r="D232" s="4">
        <v>0.79112732127106722</v>
      </c>
      <c r="E232" s="4"/>
      <c r="F232" s="4"/>
      <c r="G232" s="4"/>
      <c r="H232" s="4">
        <v>8.4413531457477209E-2</v>
      </c>
      <c r="I232" s="4">
        <v>0.29124748490945623</v>
      </c>
      <c r="J232" s="13"/>
      <c r="K232" s="4"/>
    </row>
    <row r="233" spans="1:14" x14ac:dyDescent="0.25">
      <c r="A233" s="3">
        <v>41859</v>
      </c>
      <c r="B233" s="6" t="s">
        <v>37</v>
      </c>
      <c r="C233" s="7" t="s">
        <v>44</v>
      </c>
      <c r="D233" s="4">
        <v>0.79016011549314258</v>
      </c>
      <c r="E233" s="4"/>
      <c r="F233" s="4"/>
      <c r="G233" s="4"/>
      <c r="H233" s="4">
        <v>0.10571757482732158</v>
      </c>
      <c r="I233" s="4">
        <v>0.26170411985018766</v>
      </c>
      <c r="J233" s="13"/>
      <c r="K233" s="4"/>
    </row>
    <row r="234" spans="1:14" x14ac:dyDescent="0.25">
      <c r="A234" s="3">
        <v>41859</v>
      </c>
      <c r="B234" s="6" t="s">
        <v>37</v>
      </c>
      <c r="C234" s="7" t="s">
        <v>44</v>
      </c>
      <c r="D234" s="4">
        <v>0.77452126296913015</v>
      </c>
      <c r="E234" s="4"/>
      <c r="F234" s="4"/>
      <c r="G234" s="4"/>
      <c r="H234" s="4">
        <v>9.9946457255041699E-2</v>
      </c>
      <c r="I234" s="4">
        <v>0.27199001871490958</v>
      </c>
      <c r="J234" s="13"/>
      <c r="K234" s="4"/>
    </row>
    <row r="235" spans="1:14" x14ac:dyDescent="0.25">
      <c r="A235" s="3">
        <v>41873</v>
      </c>
      <c r="B235" s="6" t="s">
        <v>37</v>
      </c>
      <c r="C235" s="7" t="s">
        <v>44</v>
      </c>
      <c r="D235" s="4">
        <v>0.86666202575704843</v>
      </c>
      <c r="E235" s="4">
        <v>0.15430068969726563</v>
      </c>
      <c r="F235" s="4">
        <v>0.10928053814061198</v>
      </c>
      <c r="G235" s="4"/>
      <c r="H235" s="4">
        <v>7.0060719290054863E-4</v>
      </c>
      <c r="I235" s="4">
        <v>0.16463414634146409</v>
      </c>
      <c r="J235" s="13">
        <v>16.825687903285619</v>
      </c>
      <c r="K235" s="4">
        <v>0.79413008462295043</v>
      </c>
      <c r="L235" s="66">
        <v>6.3503292702202585E-3</v>
      </c>
      <c r="M235" s="66">
        <v>2.0515860298229046E-2</v>
      </c>
      <c r="N235" s="66">
        <v>0.13876532176077258</v>
      </c>
    </row>
    <row r="236" spans="1:14" x14ac:dyDescent="0.25">
      <c r="A236" s="3">
        <v>41873</v>
      </c>
      <c r="B236" s="6" t="s">
        <v>37</v>
      </c>
      <c r="C236" s="7" t="s">
        <v>44</v>
      </c>
      <c r="D236" s="4">
        <v>0.86604070129799748</v>
      </c>
      <c r="E236" s="4">
        <v>0.14438490569591522</v>
      </c>
      <c r="F236" s="4">
        <v>0.2299722685710012</v>
      </c>
      <c r="G236" s="4"/>
      <c r="H236" s="4"/>
      <c r="I236" s="4">
        <v>0.19656357388316123</v>
      </c>
      <c r="J236" s="13">
        <v>18.043110758885874</v>
      </c>
      <c r="K236" s="4">
        <v>0.73945489832208122</v>
      </c>
      <c r="L236" s="66">
        <v>6.1133196297473149E-3</v>
      </c>
      <c r="M236" s="66">
        <v>2.1081625246454787E-2</v>
      </c>
      <c r="N236" s="66">
        <v>0.23869164437307547</v>
      </c>
    </row>
    <row r="237" spans="1:14" x14ac:dyDescent="0.25">
      <c r="A237" s="3">
        <v>41873</v>
      </c>
      <c r="B237" s="6" t="s">
        <v>37</v>
      </c>
      <c r="C237" s="7" t="s">
        <v>44</v>
      </c>
      <c r="D237" s="4">
        <v>0.8667045553903997</v>
      </c>
      <c r="E237" s="4">
        <v>0.20391438901424408</v>
      </c>
      <c r="F237" s="4">
        <v>4.3291966529087296E-2</v>
      </c>
      <c r="G237" s="4"/>
      <c r="H237" s="4"/>
      <c r="I237" s="4">
        <v>0.21118793211816472</v>
      </c>
      <c r="J237" s="13">
        <v>12.408395126648374</v>
      </c>
      <c r="K237" s="4">
        <v>0.84735358500797786</v>
      </c>
      <c r="L237" s="66">
        <v>5.0353080392090818E-3</v>
      </c>
      <c r="M237" s="66">
        <v>2.1226889219647879E-2</v>
      </c>
      <c r="N237" s="66">
        <v>7.6393558955021465E-2</v>
      </c>
    </row>
    <row r="238" spans="1:14" x14ac:dyDescent="0.25">
      <c r="A238" s="3">
        <v>41873</v>
      </c>
      <c r="B238" s="6" t="s">
        <v>37</v>
      </c>
      <c r="C238" s="7" t="s">
        <v>44</v>
      </c>
      <c r="D238" s="4">
        <v>0.84375</v>
      </c>
      <c r="E238" s="4"/>
      <c r="F238" s="4"/>
      <c r="G238" s="4"/>
      <c r="H238" s="4"/>
      <c r="I238" s="4">
        <v>0.17761732851985595</v>
      </c>
      <c r="J238" s="13"/>
      <c r="K238" s="4"/>
    </row>
    <row r="239" spans="1:14" x14ac:dyDescent="0.25">
      <c r="A239" s="3">
        <v>41873</v>
      </c>
      <c r="B239" s="6" t="s">
        <v>37</v>
      </c>
      <c r="C239" s="7" t="s">
        <v>44</v>
      </c>
      <c r="D239" s="4">
        <v>0.84633211720703971</v>
      </c>
      <c r="E239" s="4"/>
      <c r="F239" s="4"/>
      <c r="G239" s="4"/>
      <c r="H239" s="4"/>
      <c r="I239" s="4">
        <v>9.3423019431988094E-2</v>
      </c>
      <c r="J239" s="13"/>
      <c r="K239" s="4"/>
    </row>
    <row r="240" spans="1:14" x14ac:dyDescent="0.25">
      <c r="A240" s="3">
        <v>41873</v>
      </c>
      <c r="B240" s="6" t="s">
        <v>37</v>
      </c>
      <c r="C240" s="7" t="s">
        <v>44</v>
      </c>
      <c r="D240" s="4">
        <v>0.83842505790228306</v>
      </c>
      <c r="E240" s="4"/>
      <c r="F240" s="4"/>
      <c r="G240" s="4"/>
      <c r="H240" s="4"/>
      <c r="I240" s="4">
        <v>9.5665171898355897E-2</v>
      </c>
      <c r="J240" s="13"/>
      <c r="K240" s="4"/>
    </row>
    <row r="241" spans="1:14" x14ac:dyDescent="0.25">
      <c r="A241" s="3">
        <v>41873</v>
      </c>
      <c r="B241" s="6" t="s">
        <v>37</v>
      </c>
      <c r="C241" s="7" t="s">
        <v>44</v>
      </c>
      <c r="D241" s="4">
        <v>0.81582493644911336</v>
      </c>
      <c r="E241" s="4"/>
      <c r="F241" s="4"/>
      <c r="G241" s="4"/>
      <c r="H241" s="4">
        <v>4.3141592920354022E-2</v>
      </c>
      <c r="I241" s="4">
        <v>0.16727084412221582</v>
      </c>
      <c r="J241" s="13"/>
      <c r="K241" s="4"/>
    </row>
    <row r="242" spans="1:14" x14ac:dyDescent="0.25">
      <c r="A242" s="3">
        <v>41873</v>
      </c>
      <c r="B242" s="6" t="s">
        <v>37</v>
      </c>
      <c r="C242" s="7" t="s">
        <v>44</v>
      </c>
      <c r="D242" s="4">
        <v>0.81397993208254571</v>
      </c>
      <c r="E242" s="4"/>
      <c r="F242" s="4"/>
      <c r="G242" s="4"/>
      <c r="H242" s="4">
        <v>3.0530164533820514E-2</v>
      </c>
      <c r="I242" s="4">
        <v>0.16908454227113601</v>
      </c>
      <c r="J242" s="13"/>
      <c r="K242" s="4"/>
    </row>
    <row r="243" spans="1:14" x14ac:dyDescent="0.25">
      <c r="A243" s="3">
        <v>41873</v>
      </c>
      <c r="B243" s="6" t="s">
        <v>37</v>
      </c>
      <c r="C243" s="7" t="s">
        <v>44</v>
      </c>
      <c r="D243" s="4">
        <v>0.80620121484944229</v>
      </c>
      <c r="E243" s="4"/>
      <c r="F243" s="4"/>
      <c r="G243" s="4"/>
      <c r="H243" s="4">
        <v>2.5018811136192753E-2</v>
      </c>
      <c r="I243" s="4">
        <v>0.22039473684210487</v>
      </c>
      <c r="J243" s="13"/>
      <c r="K243" s="4"/>
    </row>
    <row r="244" spans="1:14" x14ac:dyDescent="0.25">
      <c r="A244" s="3">
        <v>41887</v>
      </c>
      <c r="B244" s="6" t="s">
        <v>38</v>
      </c>
      <c r="C244" s="7" t="s">
        <v>44</v>
      </c>
      <c r="D244" s="4">
        <v>0.83266479981836061</v>
      </c>
      <c r="E244" s="4">
        <v>0.12741051614284515</v>
      </c>
      <c r="F244" s="4">
        <v>0.2105349577788862</v>
      </c>
      <c r="G244" s="4"/>
      <c r="H244" s="4">
        <v>8.1422924901185634E-2</v>
      </c>
      <c r="I244" s="4">
        <v>0.45256744995648474</v>
      </c>
      <c r="J244" s="13">
        <v>15.971358449190825</v>
      </c>
      <c r="K244" s="4">
        <v>0.80074046722977654</v>
      </c>
      <c r="L244" s="66">
        <v>5.2287384877240974E-3</v>
      </c>
      <c r="M244" s="66">
        <v>2.1262822939332484E-2</v>
      </c>
      <c r="N244" s="66">
        <v>0.17278767337705017</v>
      </c>
    </row>
    <row r="245" spans="1:14" x14ac:dyDescent="0.25">
      <c r="A245" s="3">
        <v>41887</v>
      </c>
      <c r="B245" s="6" t="s">
        <v>38</v>
      </c>
      <c r="C245" s="7" t="s">
        <v>44</v>
      </c>
      <c r="D245" s="4">
        <v>0.84714761960868568</v>
      </c>
      <c r="E245" s="4">
        <v>0.12444708496332167</v>
      </c>
      <c r="F245" s="4">
        <v>0.18384869663205183</v>
      </c>
      <c r="G245" s="4"/>
      <c r="H245" s="4">
        <v>6.9071531051445256E-2</v>
      </c>
      <c r="I245" s="4">
        <v>0.31779898933183637</v>
      </c>
      <c r="J245" s="13">
        <v>19.864298190654917</v>
      </c>
      <c r="K245" s="4">
        <v>0.93989228023425986</v>
      </c>
      <c r="L245" s="66">
        <v>5.094942722940983E-3</v>
      </c>
      <c r="M245" s="66">
        <v>2.1121381702276051E-2</v>
      </c>
      <c r="N245" s="66">
        <v>2.4572547886453067E-2</v>
      </c>
    </row>
    <row r="246" spans="1:14" x14ac:dyDescent="0.25">
      <c r="A246" s="3">
        <v>41887</v>
      </c>
      <c r="B246" s="6" t="s">
        <v>38</v>
      </c>
      <c r="C246" s="7" t="s">
        <v>44</v>
      </c>
      <c r="D246" s="4">
        <v>0.83229730882415665</v>
      </c>
      <c r="E246" s="4"/>
      <c r="F246" s="4"/>
      <c r="G246" s="4"/>
      <c r="H246" s="4"/>
      <c r="I246" s="4">
        <v>0.32385120350109353</v>
      </c>
      <c r="J246" s="13"/>
      <c r="K246" s="4"/>
    </row>
    <row r="247" spans="1:14" x14ac:dyDescent="0.25">
      <c r="A247" s="3">
        <v>41887</v>
      </c>
      <c r="B247" s="6" t="s">
        <v>38</v>
      </c>
      <c r="C247" s="7" t="s">
        <v>44</v>
      </c>
      <c r="D247" s="4">
        <v>0.85314901292219503</v>
      </c>
      <c r="E247" s="4"/>
      <c r="F247" s="4"/>
      <c r="G247" s="4"/>
      <c r="H247" s="4"/>
      <c r="I247" s="4">
        <v>0.19118522930315646</v>
      </c>
      <c r="J247" s="13"/>
      <c r="K247" s="4"/>
    </row>
    <row r="248" spans="1:14" x14ac:dyDescent="0.25">
      <c r="A248" s="3">
        <v>41887</v>
      </c>
      <c r="B248" s="6" t="s">
        <v>38</v>
      </c>
      <c r="C248" s="7" t="s">
        <v>44</v>
      </c>
      <c r="D248" s="4">
        <v>0.84854587500191436</v>
      </c>
      <c r="E248" s="4"/>
      <c r="F248" s="4"/>
      <c r="G248" s="4"/>
      <c r="H248" s="4"/>
      <c r="I248" s="4">
        <v>0.1900768693221524</v>
      </c>
      <c r="J248" s="13"/>
      <c r="K248" s="4"/>
    </row>
    <row r="249" spans="1:14" x14ac:dyDescent="0.25">
      <c r="A249" s="3">
        <v>41887</v>
      </c>
      <c r="B249" s="6" t="s">
        <v>38</v>
      </c>
      <c r="C249" s="7" t="s">
        <v>44</v>
      </c>
      <c r="D249" s="4">
        <v>0.84942116573502813</v>
      </c>
      <c r="E249" s="4"/>
      <c r="F249" s="4"/>
      <c r="G249" s="4"/>
      <c r="H249" s="4"/>
      <c r="I249" s="4">
        <v>0.17986111111111142</v>
      </c>
      <c r="J249" s="13"/>
      <c r="K249" s="4"/>
    </row>
    <row r="250" spans="1:14" x14ac:dyDescent="0.25">
      <c r="A250" s="3">
        <v>41901</v>
      </c>
      <c r="B250" s="6" t="s">
        <v>38</v>
      </c>
      <c r="C250" s="7" t="s">
        <v>44</v>
      </c>
      <c r="D250" s="4">
        <v>0.87120149197715846</v>
      </c>
      <c r="E250" s="4">
        <v>0.2054363489151001</v>
      </c>
      <c r="F250" s="4">
        <v>0.17293520678054108</v>
      </c>
      <c r="G250" s="4">
        <v>0.27589256469046192</v>
      </c>
      <c r="H250" s="4"/>
      <c r="I250" s="4">
        <v>0.12577903682719516</v>
      </c>
      <c r="J250" s="13">
        <v>12.617090798311404</v>
      </c>
      <c r="K250" s="4">
        <v>0.94557321893790625</v>
      </c>
      <c r="L250" s="66">
        <v>5.7952679831771688E-3</v>
      </c>
      <c r="M250" s="66">
        <v>2.0826266472525869E-2</v>
      </c>
      <c r="N250" s="66">
        <v>2.6239260842037E-2</v>
      </c>
    </row>
    <row r="251" spans="1:14" x14ac:dyDescent="0.25">
      <c r="A251" s="3">
        <v>41901</v>
      </c>
      <c r="B251" s="6" t="s">
        <v>38</v>
      </c>
      <c r="C251" s="7" t="s">
        <v>44</v>
      </c>
      <c r="D251" s="4">
        <v>0.87242202308607841</v>
      </c>
      <c r="E251" s="4"/>
      <c r="F251" s="4"/>
      <c r="G251" s="4"/>
      <c r="H251" s="4"/>
      <c r="I251" s="4">
        <v>0.19647927314026134</v>
      </c>
      <c r="J251" s="13"/>
      <c r="K251" s="4"/>
    </row>
    <row r="252" spans="1:14" x14ac:dyDescent="0.25">
      <c r="A252" s="3">
        <v>41901</v>
      </c>
      <c r="B252" s="6" t="s">
        <v>38</v>
      </c>
      <c r="C252" s="7" t="s">
        <v>44</v>
      </c>
      <c r="D252" s="4">
        <v>0.8621522119620979</v>
      </c>
      <c r="E252" s="4"/>
      <c r="F252" s="4"/>
      <c r="G252" s="4"/>
      <c r="H252" s="4"/>
      <c r="I252" s="4">
        <v>0.12060011540680875</v>
      </c>
      <c r="J252" s="13"/>
      <c r="K252" s="4"/>
    </row>
    <row r="253" spans="1:14" x14ac:dyDescent="0.25">
      <c r="A253" s="3">
        <v>41915</v>
      </c>
      <c r="B253" s="6" t="s">
        <v>38</v>
      </c>
      <c r="C253" s="7" t="s">
        <v>44</v>
      </c>
      <c r="D253" s="4">
        <v>0.86267111822878495</v>
      </c>
      <c r="E253" s="4">
        <v>0.18599753081798553</v>
      </c>
      <c r="F253" s="4">
        <v>0.17022075128729833</v>
      </c>
      <c r="G253" s="4">
        <v>1.4657982841692404E-3</v>
      </c>
      <c r="H253" s="4">
        <v>0.11077618688771651</v>
      </c>
      <c r="I253" s="4">
        <v>0.1475953565505802</v>
      </c>
      <c r="J253" s="13">
        <v>14.661605438771717</v>
      </c>
      <c r="K253" s="4">
        <v>0.8970433387374438</v>
      </c>
      <c r="L253" s="66">
        <v>8.2800464720064314E-3</v>
      </c>
      <c r="M253" s="66">
        <v>1.9580054491974579E-2</v>
      </c>
      <c r="N253" s="66">
        <v>9.6944588425707773E-2</v>
      </c>
    </row>
    <row r="254" spans="1:14" x14ac:dyDescent="0.25">
      <c r="A254" s="3">
        <v>41915</v>
      </c>
      <c r="B254" s="6" t="s">
        <v>38</v>
      </c>
      <c r="C254" s="7" t="s">
        <v>44</v>
      </c>
      <c r="D254" s="4">
        <v>0.86501547663316458</v>
      </c>
      <c r="E254" s="4">
        <v>0.18812818825244904</v>
      </c>
      <c r="F254" s="4">
        <v>0.15836077629126144</v>
      </c>
      <c r="G254" s="4">
        <v>9.3660665830649095E-2</v>
      </c>
      <c r="H254" s="4">
        <v>8.981748318924121E-2</v>
      </c>
      <c r="I254" s="4">
        <v>0.1611842105263159</v>
      </c>
      <c r="J254" s="13">
        <v>14.602668389376722</v>
      </c>
      <c r="K254" s="4">
        <v>0.86942361008328872</v>
      </c>
      <c r="L254" s="66">
        <v>8.8458114202321688E-3</v>
      </c>
      <c r="M254" s="66">
        <v>1.9274235601041748E-2</v>
      </c>
      <c r="N254" s="66">
        <v>0.15298590018914926</v>
      </c>
    </row>
    <row r="255" spans="1:14" x14ac:dyDescent="0.25">
      <c r="A255" s="3">
        <v>41915</v>
      </c>
      <c r="B255" s="6" t="s">
        <v>38</v>
      </c>
      <c r="C255" s="7" t="s">
        <v>44</v>
      </c>
      <c r="D255" s="4">
        <v>0.86475754181003439</v>
      </c>
      <c r="E255" s="4">
        <v>0.19437327980995178</v>
      </c>
      <c r="F255" s="4">
        <v>0.14855416800421878</v>
      </c>
      <c r="G255" s="4">
        <v>5.2243894099739591E-2</v>
      </c>
      <c r="H255" s="4">
        <v>7.8226600985221717E-2</v>
      </c>
      <c r="I255" s="4">
        <v>0.14907975460122713</v>
      </c>
      <c r="J255" s="13">
        <v>14.371818827874829</v>
      </c>
      <c r="K255" s="4">
        <v>0.8264768256592141</v>
      </c>
      <c r="L255" s="66">
        <v>5.7341042049906029E-3</v>
      </c>
      <c r="M255" s="66">
        <v>2.0841557417072512E-2</v>
      </c>
      <c r="N255" s="66">
        <v>0.11483499354527847</v>
      </c>
    </row>
    <row r="256" spans="1:14" x14ac:dyDescent="0.25">
      <c r="A256" s="3">
        <v>41915</v>
      </c>
      <c r="B256" s="6" t="s">
        <v>38</v>
      </c>
      <c r="C256" s="7" t="s">
        <v>44</v>
      </c>
      <c r="D256" s="4">
        <v>0.87216647200438591</v>
      </c>
      <c r="E256" s="4"/>
      <c r="F256" s="4"/>
      <c r="G256" s="4"/>
      <c r="H256" s="4">
        <v>9.6845846290537496E-2</v>
      </c>
      <c r="I256" s="4">
        <v>0.1714285714285711</v>
      </c>
      <c r="J256" s="13"/>
      <c r="K256" s="4"/>
    </row>
    <row r="257" spans="1:14" x14ac:dyDescent="0.25">
      <c r="A257" s="3">
        <v>41915</v>
      </c>
      <c r="B257" s="6" t="s">
        <v>38</v>
      </c>
      <c r="C257" s="7" t="s">
        <v>44</v>
      </c>
      <c r="D257" s="4">
        <v>0.87588159332472437</v>
      </c>
      <c r="E257" s="4"/>
      <c r="F257" s="4"/>
      <c r="G257" s="4"/>
      <c r="H257" s="4">
        <v>7.9051383399209696E-2</v>
      </c>
      <c r="I257" s="4">
        <v>0.16657191586128436</v>
      </c>
      <c r="J257" s="13"/>
      <c r="K257" s="4"/>
    </row>
    <row r="258" spans="1:14" x14ac:dyDescent="0.25">
      <c r="A258" s="3">
        <v>41915</v>
      </c>
      <c r="B258" s="6" t="s">
        <v>38</v>
      </c>
      <c r="C258" s="7" t="s">
        <v>44</v>
      </c>
      <c r="D258" s="4">
        <v>0.88856695056814661</v>
      </c>
      <c r="E258" s="4"/>
      <c r="F258" s="4"/>
      <c r="G258" s="4"/>
      <c r="H258" s="4">
        <v>8.7827808015833897E-2</v>
      </c>
      <c r="I258" s="4">
        <v>0.16421825813221433</v>
      </c>
      <c r="J258" s="13"/>
      <c r="K258" s="4"/>
    </row>
    <row r="259" spans="1:14" x14ac:dyDescent="0.25">
      <c r="A259" s="3">
        <v>41915</v>
      </c>
      <c r="B259" s="6" t="s">
        <v>38</v>
      </c>
      <c r="C259" s="7" t="s">
        <v>44</v>
      </c>
      <c r="D259" s="4">
        <v>0.86392076230903581</v>
      </c>
      <c r="E259" s="4"/>
      <c r="F259" s="4"/>
      <c r="G259" s="4"/>
      <c r="H259" s="4">
        <v>8.8939566704675177E-2</v>
      </c>
      <c r="I259" s="4">
        <v>0.15635451505016748</v>
      </c>
      <c r="J259" s="13"/>
      <c r="K259" s="4"/>
    </row>
    <row r="260" spans="1:14" x14ac:dyDescent="0.25">
      <c r="A260" s="3">
        <v>41915</v>
      </c>
      <c r="B260" s="6" t="s">
        <v>38</v>
      </c>
      <c r="C260" s="7" t="s">
        <v>44</v>
      </c>
      <c r="D260" s="4">
        <v>0.86612403989453168</v>
      </c>
      <c r="E260" s="4"/>
      <c r="F260" s="4"/>
      <c r="G260" s="4"/>
      <c r="H260" s="4">
        <v>5.0861532073904758E-2</v>
      </c>
      <c r="I260" s="4">
        <v>0.16530348687042629</v>
      </c>
      <c r="J260" s="13"/>
      <c r="K260" s="4"/>
    </row>
    <row r="261" spans="1:14" x14ac:dyDescent="0.25">
      <c r="A261" s="3">
        <v>41915</v>
      </c>
      <c r="B261" s="6" t="s">
        <v>38</v>
      </c>
      <c r="C261" s="7" t="s">
        <v>44</v>
      </c>
      <c r="D261" s="4">
        <v>0.87183840062125828</v>
      </c>
      <c r="E261" s="4"/>
      <c r="F261" s="4"/>
      <c r="G261" s="4"/>
      <c r="H261" s="4">
        <v>4.7080218225904358E-2</v>
      </c>
      <c r="I261" s="4">
        <v>0.18125887363937576</v>
      </c>
      <c r="J261" s="13"/>
      <c r="K261" s="4"/>
    </row>
    <row r="262" spans="1:14" x14ac:dyDescent="0.25">
      <c r="A262" s="3">
        <v>41935</v>
      </c>
      <c r="B262" s="6" t="s">
        <v>38</v>
      </c>
      <c r="C262" s="7" t="s">
        <v>44</v>
      </c>
      <c r="D262" s="4">
        <v>0.82134780642243332</v>
      </c>
      <c r="E262" s="4">
        <v>0.1554618775844574</v>
      </c>
      <c r="F262" s="4">
        <v>0.15179031469872023</v>
      </c>
      <c r="G262" s="4">
        <v>0.10968146511360101</v>
      </c>
      <c r="H262" s="4">
        <v>8.8170315324362369E-2</v>
      </c>
      <c r="I262" s="4">
        <v>0.1003436426116833</v>
      </c>
      <c r="J262" s="13">
        <v>18.523269627628832</v>
      </c>
      <c r="K262" s="4">
        <v>0.78806517641813434</v>
      </c>
      <c r="L262" s="66">
        <v>9.3121852289047378E-3</v>
      </c>
      <c r="M262" s="66">
        <v>1.9388917685141557E-2</v>
      </c>
      <c r="N262" s="66">
        <v>0.54695708643337027</v>
      </c>
    </row>
    <row r="263" spans="1:14" x14ac:dyDescent="0.25">
      <c r="A263" s="3">
        <v>41935</v>
      </c>
      <c r="B263" s="6" t="s">
        <v>38</v>
      </c>
      <c r="C263" s="7" t="s">
        <v>44</v>
      </c>
      <c r="D263" s="4">
        <v>0.8141395809272397</v>
      </c>
      <c r="E263" s="4">
        <v>0.1381823867559433</v>
      </c>
      <c r="F263" s="4">
        <v>0.20050079204785998</v>
      </c>
      <c r="G263" s="4">
        <v>8.2714360605170581E-2</v>
      </c>
      <c r="H263" s="4">
        <v>0.1081020085759421</v>
      </c>
      <c r="I263" s="4">
        <v>0.12090163934426321</v>
      </c>
      <c r="J263" s="13">
        <v>19.691918152218911</v>
      </c>
      <c r="K263" s="4">
        <v>0.80178123216226582</v>
      </c>
      <c r="L263" s="66">
        <v>4.2294752616010688E-3</v>
      </c>
      <c r="M263" s="66">
        <v>2.171161216177642E-2</v>
      </c>
      <c r="N263" s="66">
        <v>7.0965273640963694E-2</v>
      </c>
    </row>
    <row r="264" spans="1:14" x14ac:dyDescent="0.25">
      <c r="A264" s="3">
        <v>41935</v>
      </c>
      <c r="B264" s="6" t="s">
        <v>38</v>
      </c>
      <c r="C264" s="7" t="s">
        <v>44</v>
      </c>
      <c r="D264" s="4">
        <v>0.82077178173047938</v>
      </c>
      <c r="E264" s="4">
        <v>0.17140784859657288</v>
      </c>
      <c r="F264" s="4">
        <v>0.1827158662597585</v>
      </c>
      <c r="G264" s="4">
        <v>9.9527950668784615E-2</v>
      </c>
      <c r="H264" s="4">
        <v>9.9508050089445521E-2</v>
      </c>
      <c r="I264" s="4">
        <v>9.6862210095498322E-2</v>
      </c>
      <c r="J264" s="13">
        <v>16.086563958262662</v>
      </c>
      <c r="K264" s="4">
        <v>0.83352045585523493</v>
      </c>
      <c r="L264" s="66">
        <v>4.6216879892224255E-3</v>
      </c>
      <c r="M264" s="66">
        <v>2.1525827185534724E-2</v>
      </c>
      <c r="N264" s="66">
        <v>0.14855152627062321</v>
      </c>
    </row>
    <row r="265" spans="1:14" x14ac:dyDescent="0.25">
      <c r="A265" s="3">
        <v>41935</v>
      </c>
      <c r="B265" s="6" t="s">
        <v>38</v>
      </c>
      <c r="C265" s="7" t="s">
        <v>44</v>
      </c>
      <c r="D265" s="4">
        <v>0.84203296703296715</v>
      </c>
      <c r="E265" s="4"/>
      <c r="F265" s="4"/>
      <c r="G265" s="4"/>
      <c r="H265" s="4">
        <v>9.0743155149934807E-2</v>
      </c>
      <c r="I265" s="4">
        <v>0.15947569634079731</v>
      </c>
      <c r="J265" s="13"/>
      <c r="K265" s="4"/>
    </row>
    <row r="266" spans="1:14" x14ac:dyDescent="0.25">
      <c r="A266" s="3">
        <v>41935</v>
      </c>
      <c r="B266" s="6" t="s">
        <v>38</v>
      </c>
      <c r="C266" s="7" t="s">
        <v>44</v>
      </c>
      <c r="D266" s="4">
        <v>0.84256324554832018</v>
      </c>
      <c r="E266" s="4"/>
      <c r="F266" s="4"/>
      <c r="G266" s="4"/>
      <c r="H266" s="4">
        <v>0.28547081380485739</v>
      </c>
      <c r="I266" s="4">
        <v>0.15691489361702057</v>
      </c>
      <c r="J266" s="13"/>
      <c r="K266" s="4"/>
    </row>
    <row r="267" spans="1:14" x14ac:dyDescent="0.25">
      <c r="A267" s="3">
        <v>41935</v>
      </c>
      <c r="B267" s="6" t="s">
        <v>38</v>
      </c>
      <c r="C267" s="7" t="s">
        <v>44</v>
      </c>
      <c r="D267" s="4">
        <v>0.84023220595658765</v>
      </c>
      <c r="E267" s="4"/>
      <c r="F267" s="4"/>
      <c r="G267" s="4"/>
      <c r="H267" s="4">
        <v>0.41280405673084541</v>
      </c>
      <c r="I267" s="4">
        <v>0.16040955631399312</v>
      </c>
      <c r="J267" s="13"/>
      <c r="K267" s="4"/>
    </row>
    <row r="268" spans="1:14" x14ac:dyDescent="0.25">
      <c r="A268" s="3">
        <v>41935</v>
      </c>
      <c r="B268" s="6" t="s">
        <v>38</v>
      </c>
      <c r="C268" s="7" t="s">
        <v>44</v>
      </c>
      <c r="D268" s="4">
        <v>0.80299981708432422</v>
      </c>
      <c r="E268" s="4"/>
      <c r="F268" s="4"/>
      <c r="G268" s="4"/>
      <c r="H268" s="4">
        <v>9.7944097944097863E-2</v>
      </c>
      <c r="I268" s="4">
        <v>0.12103083294983888</v>
      </c>
      <c r="J268" s="13"/>
      <c r="K268" s="4"/>
    </row>
    <row r="269" spans="1:14" x14ac:dyDescent="0.25">
      <c r="A269" s="3">
        <v>41935</v>
      </c>
      <c r="B269" s="6" t="s">
        <v>38</v>
      </c>
      <c r="C269" s="7" t="s">
        <v>44</v>
      </c>
      <c r="D269" s="4">
        <v>0.79667298741596282</v>
      </c>
      <c r="E269" s="4"/>
      <c r="F269" s="4"/>
      <c r="G269" s="4"/>
      <c r="H269" s="4">
        <v>9.7710269780095005E-2</v>
      </c>
      <c r="I269" s="4">
        <v>0.12500000000000011</v>
      </c>
      <c r="J269" s="13"/>
      <c r="K269" s="4"/>
    </row>
    <row r="270" spans="1:14" x14ac:dyDescent="0.25">
      <c r="A270" s="3">
        <v>41935</v>
      </c>
      <c r="B270" s="6" t="s">
        <v>38</v>
      </c>
      <c r="C270" s="7" t="s">
        <v>44</v>
      </c>
      <c r="D270" s="4">
        <v>0.80579900073716104</v>
      </c>
      <c r="E270" s="4"/>
      <c r="F270" s="4"/>
      <c r="G270" s="4"/>
      <c r="H270" s="4">
        <v>0.10636231180184574</v>
      </c>
      <c r="I270" s="4">
        <v>0.12581216774955747</v>
      </c>
      <c r="J270" s="13"/>
      <c r="K270" s="4"/>
    </row>
    <row r="271" spans="1:14" x14ac:dyDescent="0.25">
      <c r="A271" s="3">
        <v>41943</v>
      </c>
      <c r="B271" s="6" t="s">
        <v>38</v>
      </c>
      <c r="C271" s="7" t="s">
        <v>44</v>
      </c>
      <c r="D271" s="4">
        <v>0.82317844874344603</v>
      </c>
      <c r="E271" s="4">
        <v>0.25176158547401428</v>
      </c>
      <c r="F271" s="4">
        <v>0.18706787642426143</v>
      </c>
      <c r="G271" s="4">
        <v>9.7032634534862064E-2</v>
      </c>
      <c r="H271" s="4">
        <v>0.15128688010043978</v>
      </c>
      <c r="I271" s="4">
        <v>0.10611643330876935</v>
      </c>
      <c r="J271" s="13">
        <v>11.709467066664283</v>
      </c>
      <c r="K271" s="4">
        <v>0.88710265665293042</v>
      </c>
      <c r="L271" s="66">
        <v>1.5543245131661193E-2</v>
      </c>
      <c r="M271" s="66">
        <v>1.7431676783171434E-2</v>
      </c>
      <c r="N271" s="66">
        <v>0.14121187288823525</v>
      </c>
    </row>
    <row r="272" spans="1:14" x14ac:dyDescent="0.25">
      <c r="A272" s="3">
        <v>41943</v>
      </c>
      <c r="B272" s="6" t="s">
        <v>38</v>
      </c>
      <c r="C272" s="7" t="s">
        <v>44</v>
      </c>
      <c r="D272" s="4">
        <v>0.82858982022161942</v>
      </c>
      <c r="E272" s="4">
        <v>0.23799489438533786</v>
      </c>
      <c r="F272" s="4">
        <v>0.158176479291674</v>
      </c>
      <c r="G272" s="4">
        <v>4.7894825168076097E-2</v>
      </c>
      <c r="H272" s="4">
        <v>0.14761331728840765</v>
      </c>
      <c r="I272" s="4">
        <v>0.10492040520984053</v>
      </c>
      <c r="J272" s="13">
        <v>12.479487829841617</v>
      </c>
      <c r="K272" s="4">
        <v>0.86195107293507622</v>
      </c>
      <c r="L272" s="66">
        <v>6.8251130983934816E-3</v>
      </c>
      <c r="M272" s="66">
        <v>2.0201631387795561E-2</v>
      </c>
      <c r="N272" s="66">
        <v>0.14350551457023147</v>
      </c>
    </row>
    <row r="273" spans="1:14" x14ac:dyDescent="0.25">
      <c r="A273" s="3">
        <v>41943</v>
      </c>
      <c r="B273" s="6" t="s">
        <v>38</v>
      </c>
      <c r="C273" s="7" t="s">
        <v>44</v>
      </c>
      <c r="D273" s="4">
        <v>0.81632760898282686</v>
      </c>
      <c r="E273" s="4">
        <v>0.22668066620826721</v>
      </c>
      <c r="F273" s="4">
        <v>0.19694749127423711</v>
      </c>
      <c r="G273" s="4">
        <v>7.4349082023233246E-2</v>
      </c>
      <c r="H273" s="4">
        <v>0.13861607142857157</v>
      </c>
      <c r="I273" s="4">
        <v>0.11836212412028178</v>
      </c>
      <c r="J273" s="13">
        <v>13.184168949799904</v>
      </c>
      <c r="K273" s="4">
        <v>0.92056713499672205</v>
      </c>
      <c r="L273" s="66">
        <v>5.0238398307991001E-3</v>
      </c>
      <c r="M273" s="66">
        <v>2.1215421011237901E-2</v>
      </c>
      <c r="N273" s="66">
        <v>2.8831075942692751E-2</v>
      </c>
    </row>
    <row r="274" spans="1:14" x14ac:dyDescent="0.25">
      <c r="A274" s="3">
        <v>41943</v>
      </c>
      <c r="B274" s="6" t="s">
        <v>38</v>
      </c>
      <c r="C274" s="7" t="s">
        <v>44</v>
      </c>
      <c r="D274" s="4">
        <v>0.8376030296279795</v>
      </c>
      <c r="E274" s="4"/>
      <c r="F274" s="4"/>
      <c r="G274" s="4"/>
      <c r="H274" s="4">
        <v>4.5215562565720457E-2</v>
      </c>
      <c r="I274" s="4">
        <v>0.11558219178082181</v>
      </c>
      <c r="J274" s="13"/>
      <c r="K274" s="4"/>
    </row>
    <row r="275" spans="1:14" x14ac:dyDescent="0.25">
      <c r="A275" s="3">
        <v>41943</v>
      </c>
      <c r="B275" s="6" t="s">
        <v>38</v>
      </c>
      <c r="C275" s="7" t="s">
        <v>44</v>
      </c>
      <c r="D275" s="4">
        <v>0.82901123890322292</v>
      </c>
      <c r="E275" s="4"/>
      <c r="F275" s="4"/>
      <c r="G275" s="4"/>
      <c r="H275" s="4">
        <v>0.15620951323338872</v>
      </c>
      <c r="I275" s="4">
        <v>8.9804186360566599E-2</v>
      </c>
      <c r="J275" s="13"/>
      <c r="K275" s="4"/>
    </row>
    <row r="276" spans="1:14" x14ac:dyDescent="0.25">
      <c r="A276" s="3">
        <v>41943</v>
      </c>
      <c r="B276" s="6" t="s">
        <v>38</v>
      </c>
      <c r="C276" s="7" t="s">
        <v>44</v>
      </c>
      <c r="D276" s="4">
        <v>0.82377833753148622</v>
      </c>
      <c r="E276" s="4"/>
      <c r="F276" s="4"/>
      <c r="G276" s="4"/>
      <c r="H276" s="4">
        <v>0.13575240128068322</v>
      </c>
      <c r="I276" s="4">
        <v>0.10624169986719795</v>
      </c>
      <c r="J276" s="13"/>
      <c r="K276" s="4"/>
    </row>
    <row r="277" spans="1:14" x14ac:dyDescent="0.25">
      <c r="A277" s="3">
        <v>41943</v>
      </c>
      <c r="B277" s="6" t="s">
        <v>38</v>
      </c>
      <c r="C277" s="7" t="s">
        <v>44</v>
      </c>
      <c r="D277" s="4">
        <v>0.82138387269801538</v>
      </c>
      <c r="E277" s="4"/>
      <c r="F277" s="4"/>
      <c r="G277" s="4"/>
      <c r="H277" s="4">
        <v>6.9002123142250515E-2</v>
      </c>
      <c r="I277" s="4">
        <v>0.14050558495002979</v>
      </c>
      <c r="J277" s="13"/>
      <c r="K277" s="4"/>
    </row>
    <row r="278" spans="1:14" x14ac:dyDescent="0.25">
      <c r="A278" s="3">
        <v>41943</v>
      </c>
      <c r="B278" s="6" t="s">
        <v>38</v>
      </c>
      <c r="C278" s="7" t="s">
        <v>44</v>
      </c>
      <c r="D278" s="4">
        <v>0.84487393736830629</v>
      </c>
      <c r="E278" s="4"/>
      <c r="F278" s="4"/>
      <c r="G278" s="4"/>
      <c r="H278" s="4">
        <v>6.364801366937245E-2</v>
      </c>
      <c r="I278" s="4">
        <v>0.10727406318883227</v>
      </c>
      <c r="J278" s="13"/>
      <c r="K278" s="4"/>
    </row>
    <row r="279" spans="1:14" x14ac:dyDescent="0.25">
      <c r="A279" s="3">
        <v>41943</v>
      </c>
      <c r="B279" s="6" t="s">
        <v>38</v>
      </c>
      <c r="C279" s="7" t="s">
        <v>44</v>
      </c>
      <c r="D279" s="4">
        <v>0.83471074380165289</v>
      </c>
      <c r="E279" s="4"/>
      <c r="F279" s="4"/>
      <c r="G279" s="4"/>
      <c r="I279" s="4">
        <v>0.10429042904290507</v>
      </c>
      <c r="J279" s="13"/>
      <c r="K279" s="4"/>
    </row>
    <row r="280" spans="1:14" x14ac:dyDescent="0.25">
      <c r="A280" s="3">
        <v>41957</v>
      </c>
      <c r="B280" s="6" t="s">
        <v>38</v>
      </c>
      <c r="C280" s="7" t="s">
        <v>44</v>
      </c>
      <c r="D280" s="4">
        <v>0.83640830483163942</v>
      </c>
      <c r="E280" s="4">
        <v>0.19779087603092194</v>
      </c>
      <c r="F280" s="4">
        <v>0.18937855192636152</v>
      </c>
      <c r="G280" s="4">
        <v>5.1574981744435713E-2</v>
      </c>
      <c r="H280" s="4">
        <v>3.5674470457078833E-3</v>
      </c>
      <c r="I280" s="4">
        <v>0.14420654911838843</v>
      </c>
      <c r="J280" s="13">
        <v>12.814803848956128</v>
      </c>
      <c r="K280" s="4">
        <v>0.90551082183749909</v>
      </c>
      <c r="L280" s="66">
        <v>5.1562094473430794E-3</v>
      </c>
      <c r="M280" s="66">
        <v>1.9035121739923378E-2</v>
      </c>
      <c r="N280" s="66">
        <v>6.3146286207676108E-2</v>
      </c>
    </row>
    <row r="281" spans="1:14" x14ac:dyDescent="0.25">
      <c r="A281" s="3">
        <v>41957</v>
      </c>
      <c r="B281" s="6" t="s">
        <v>38</v>
      </c>
      <c r="C281" s="7" t="s">
        <v>44</v>
      </c>
      <c r="D281" s="4">
        <v>0.8402156038735612</v>
      </c>
      <c r="E281" s="4">
        <v>0.18721598386764526</v>
      </c>
      <c r="F281" s="4">
        <v>0.20575130582120629</v>
      </c>
      <c r="G281" s="4">
        <v>9.9356249704167926E-2</v>
      </c>
      <c r="H281" s="4">
        <v>0.10916374561842768</v>
      </c>
      <c r="I281" s="4">
        <v>0.17571059431524563</v>
      </c>
      <c r="J281" s="13">
        <v>14.942034019502936</v>
      </c>
      <c r="K281" s="4">
        <v>0.84076339389367727</v>
      </c>
      <c r="L281" s="66">
        <v>4.9083931994719551E-3</v>
      </c>
      <c r="M281" s="66">
        <v>2.1300285753471759E-2</v>
      </c>
      <c r="N281" s="66">
        <v>8.5476380015726591E-2</v>
      </c>
    </row>
    <row r="282" spans="1:14" x14ac:dyDescent="0.25">
      <c r="A282" s="3">
        <v>41957</v>
      </c>
      <c r="B282" s="6" t="s">
        <v>38</v>
      </c>
      <c r="C282" s="7" t="s">
        <v>44</v>
      </c>
      <c r="D282" s="4">
        <v>0.83453196988425671</v>
      </c>
      <c r="E282" s="4">
        <v>0.15639741718769073</v>
      </c>
      <c r="F282" s="4">
        <v>0.19997779551767114</v>
      </c>
      <c r="G282" s="4">
        <v>9.3616639061761681E-2</v>
      </c>
      <c r="H282" s="4">
        <v>0.10801963993453356</v>
      </c>
      <c r="I282" s="4">
        <v>0.15229885057471251</v>
      </c>
      <c r="J282" s="13">
        <v>17.697819849798769</v>
      </c>
      <c r="K282" s="4">
        <v>0.60100337896419054</v>
      </c>
      <c r="L282" s="66">
        <v>4.1791692335260769E-3</v>
      </c>
      <c r="M282" s="66">
        <v>2.1692240960537706E-2</v>
      </c>
      <c r="N282" s="66">
        <v>0.3889847989448848</v>
      </c>
    </row>
    <row r="283" spans="1:14" x14ac:dyDescent="0.25">
      <c r="A283" s="3">
        <v>41957</v>
      </c>
      <c r="B283" s="6" t="s">
        <v>38</v>
      </c>
      <c r="C283" s="7" t="s">
        <v>44</v>
      </c>
      <c r="D283" s="4">
        <v>0.84190871369294595</v>
      </c>
      <c r="E283" s="4"/>
      <c r="F283" s="4"/>
      <c r="G283" s="4"/>
      <c r="H283" s="4">
        <v>8.5562913907284877E-2</v>
      </c>
      <c r="I283" s="4">
        <v>0.15037593984962438</v>
      </c>
      <c r="J283" s="13"/>
      <c r="K283" s="4"/>
    </row>
    <row r="284" spans="1:14" x14ac:dyDescent="0.25">
      <c r="A284" s="3">
        <v>41957</v>
      </c>
      <c r="B284" s="6" t="s">
        <v>38</v>
      </c>
      <c r="C284" s="7" t="s">
        <v>44</v>
      </c>
      <c r="D284" s="4">
        <v>0.83029912198025702</v>
      </c>
      <c r="E284" s="4"/>
      <c r="F284" s="4"/>
      <c r="G284" s="4"/>
      <c r="H284" s="4">
        <v>8.9607390300230905E-2</v>
      </c>
      <c r="I284" s="4">
        <v>0.15207060420909732</v>
      </c>
      <c r="J284" s="13"/>
      <c r="K284" s="4"/>
    </row>
    <row r="285" spans="1:14" x14ac:dyDescent="0.25">
      <c r="A285" s="3">
        <v>41957</v>
      </c>
      <c r="B285" s="6" t="s">
        <v>38</v>
      </c>
      <c r="C285" s="7" t="s">
        <v>44</v>
      </c>
      <c r="D285" s="4">
        <v>0.83850534635053464</v>
      </c>
      <c r="E285" s="4"/>
      <c r="F285" s="4"/>
      <c r="G285" s="4"/>
      <c r="H285" s="4">
        <v>7.4007220216606218E-2</v>
      </c>
      <c r="I285" s="4">
        <v>0.15905147484094778</v>
      </c>
      <c r="J285" s="13"/>
      <c r="K285" s="4"/>
    </row>
    <row r="286" spans="1:14" x14ac:dyDescent="0.25">
      <c r="A286" s="3">
        <v>41957</v>
      </c>
      <c r="B286" s="6" t="s">
        <v>38</v>
      </c>
      <c r="C286" s="7" t="s">
        <v>44</v>
      </c>
      <c r="D286" s="4">
        <v>0.82295116437996108</v>
      </c>
      <c r="E286" s="4"/>
      <c r="F286" s="4"/>
      <c r="G286" s="4"/>
      <c r="H286" s="4">
        <v>9.0030518819938732E-2</v>
      </c>
      <c r="I286" s="4">
        <v>0.1413612565445023</v>
      </c>
      <c r="J286" s="13"/>
      <c r="K286" s="4"/>
    </row>
    <row r="287" spans="1:14" x14ac:dyDescent="0.25">
      <c r="A287" s="3">
        <v>41957</v>
      </c>
      <c r="B287" s="6" t="s">
        <v>38</v>
      </c>
      <c r="C287" s="7" t="s">
        <v>44</v>
      </c>
      <c r="D287" s="4">
        <v>0.8369003279782089</v>
      </c>
      <c r="E287" s="4"/>
      <c r="F287" s="4"/>
      <c r="G287" s="4"/>
      <c r="H287" s="4">
        <v>0.10190476190476216</v>
      </c>
      <c r="I287" s="4">
        <v>0.14146341463414697</v>
      </c>
      <c r="J287" s="13"/>
      <c r="K287" s="4"/>
    </row>
    <row r="288" spans="1:14" x14ac:dyDescent="0.25">
      <c r="A288" s="3">
        <v>41957</v>
      </c>
      <c r="B288" s="6" t="s">
        <v>38</v>
      </c>
      <c r="C288" s="7" t="s">
        <v>44</v>
      </c>
      <c r="D288" s="4">
        <v>0.83619543220583992</v>
      </c>
      <c r="E288" s="4"/>
      <c r="F288" s="4"/>
      <c r="G288" s="4"/>
      <c r="H288" s="4">
        <v>8.3580479913723527E-2</v>
      </c>
      <c r="I288" s="4">
        <v>0.13962065331928283</v>
      </c>
      <c r="J288" s="13"/>
      <c r="K288" s="4"/>
    </row>
    <row r="289" spans="1:14" x14ac:dyDescent="0.25">
      <c r="A289" s="3">
        <v>41971</v>
      </c>
      <c r="B289" s="6" t="s">
        <v>38</v>
      </c>
      <c r="C289" s="7" t="s">
        <v>44</v>
      </c>
      <c r="D289" s="4">
        <v>0.82922716627634652</v>
      </c>
      <c r="E289" s="4">
        <v>0.19920614361763003</v>
      </c>
      <c r="F289" s="4">
        <v>0.20681650047646952</v>
      </c>
      <c r="G289" s="4">
        <v>7.8428935629838756E-2</v>
      </c>
      <c r="H289" s="4">
        <v>8.5026117237376964E-2</v>
      </c>
      <c r="I289" s="4">
        <v>0.13798797806988566</v>
      </c>
      <c r="J289" s="13">
        <v>14.096672939622685</v>
      </c>
      <c r="K289" s="4">
        <v>0.71891143183879491</v>
      </c>
      <c r="L289" s="66">
        <v>5.2245325706788016E-3</v>
      </c>
      <c r="M289" s="66">
        <v>2.1195065243741842E-2</v>
      </c>
      <c r="N289" s="66">
        <v>0.32091816941724205</v>
      </c>
    </row>
    <row r="290" spans="1:14" x14ac:dyDescent="0.25">
      <c r="A290" s="3">
        <v>41971</v>
      </c>
      <c r="B290" s="6" t="s">
        <v>38</v>
      </c>
      <c r="C290" s="7" t="s">
        <v>44</v>
      </c>
      <c r="D290" s="4">
        <v>0.84077933846850927</v>
      </c>
      <c r="E290" s="4">
        <v>0.16472421586513519</v>
      </c>
      <c r="F290" s="4">
        <v>0.22698665842758683</v>
      </c>
      <c r="G290" s="4">
        <v>7.8894517601711817E-2</v>
      </c>
      <c r="H290" s="4">
        <v>0.68564971751412462</v>
      </c>
      <c r="I290" s="4">
        <v>0.14169274434175164</v>
      </c>
      <c r="J290" s="13">
        <v>16.768667473882701</v>
      </c>
      <c r="K290" s="4">
        <v>0.76445627157652474</v>
      </c>
      <c r="L290" s="66">
        <v>4.2004876409843994E-3</v>
      </c>
      <c r="M290" s="66">
        <v>2.1587171666635974E-2</v>
      </c>
      <c r="N290" s="66">
        <v>0.10088174957956007</v>
      </c>
    </row>
    <row r="291" spans="1:14" x14ac:dyDescent="0.25">
      <c r="A291" s="3">
        <v>41971</v>
      </c>
      <c r="B291" s="6" t="s">
        <v>38</v>
      </c>
      <c r="C291" s="7" t="s">
        <v>44</v>
      </c>
      <c r="D291" s="4">
        <v>0.85318345980603005</v>
      </c>
      <c r="E291" s="4">
        <v>0.19010409712791443</v>
      </c>
      <c r="F291" s="4">
        <v>0.26142133529796235</v>
      </c>
      <c r="G291" s="4">
        <v>4.6328966065243324E-2</v>
      </c>
      <c r="H291" s="4">
        <v>0.12744772651842029</v>
      </c>
      <c r="I291" s="4">
        <v>0.15004915040022432</v>
      </c>
      <c r="J291" s="13">
        <v>14.487491838243189</v>
      </c>
      <c r="K291" s="4">
        <v>0.69569274994086716</v>
      </c>
      <c r="L291" s="66">
        <v>4.2674883501391267E-3</v>
      </c>
      <c r="M291" s="66">
        <v>2.1581080693076456E-2</v>
      </c>
      <c r="N291" s="66">
        <v>0.16849155609023886</v>
      </c>
    </row>
    <row r="292" spans="1:14" x14ac:dyDescent="0.25">
      <c r="A292" s="3">
        <v>41971</v>
      </c>
      <c r="B292" s="6" t="s">
        <v>38</v>
      </c>
      <c r="C292" s="7" t="s">
        <v>44</v>
      </c>
      <c r="D292" s="4">
        <v>0.81539267625312917</v>
      </c>
      <c r="E292" s="4"/>
      <c r="F292" s="4"/>
      <c r="G292" s="4"/>
      <c r="H292" s="4"/>
      <c r="I292" s="4">
        <v>0.1440203922679319</v>
      </c>
      <c r="J292" s="13"/>
      <c r="K292" s="4"/>
    </row>
    <row r="293" spans="1:14" x14ac:dyDescent="0.25">
      <c r="A293" s="3">
        <v>41971</v>
      </c>
      <c r="B293" s="6" t="s">
        <v>38</v>
      </c>
      <c r="C293" s="7" t="s">
        <v>44</v>
      </c>
      <c r="D293" s="4">
        <v>0.83667197190055431</v>
      </c>
      <c r="E293" s="4"/>
      <c r="F293" s="4"/>
      <c r="G293" s="4"/>
      <c r="H293" s="4">
        <v>0.10738429537181493</v>
      </c>
      <c r="I293" s="4">
        <v>0.13645581212795216</v>
      </c>
      <c r="J293" s="13"/>
      <c r="K293" s="4"/>
    </row>
    <row r="294" spans="1:14" x14ac:dyDescent="0.25">
      <c r="A294" s="3">
        <v>41971</v>
      </c>
      <c r="B294" s="6" t="s">
        <v>38</v>
      </c>
      <c r="C294" s="7" t="s">
        <v>44</v>
      </c>
      <c r="D294" s="4">
        <v>0.82973720608575385</v>
      </c>
      <c r="E294" s="4"/>
      <c r="F294" s="4"/>
      <c r="G294" s="4"/>
      <c r="H294" s="4">
        <v>3.491271820448727E-3</v>
      </c>
      <c r="I294" s="4">
        <v>0.1189794543617374</v>
      </c>
      <c r="J294" s="13"/>
      <c r="K294" s="4"/>
    </row>
    <row r="295" spans="1:14" x14ac:dyDescent="0.25">
      <c r="A295" s="3">
        <v>41971</v>
      </c>
      <c r="B295" s="6" t="s">
        <v>38</v>
      </c>
      <c r="C295" s="7" t="s">
        <v>44</v>
      </c>
      <c r="D295" s="4">
        <v>0.82936846813874987</v>
      </c>
      <c r="E295" s="4"/>
      <c r="F295" s="4"/>
      <c r="G295" s="4"/>
      <c r="H295" s="4">
        <v>1.183162684869199E-2</v>
      </c>
      <c r="I295" s="4">
        <v>0.13504411665656355</v>
      </c>
      <c r="J295" s="13"/>
      <c r="K295" s="4"/>
    </row>
    <row r="296" spans="1:14" x14ac:dyDescent="0.25">
      <c r="A296" s="3">
        <v>41971</v>
      </c>
      <c r="B296" s="6" t="s">
        <v>38</v>
      </c>
      <c r="C296" s="7" t="s">
        <v>44</v>
      </c>
      <c r="D296" s="4">
        <v>0.82942020232523028</v>
      </c>
      <c r="E296" s="4"/>
      <c r="F296" s="4"/>
      <c r="G296" s="4"/>
      <c r="H296" s="4">
        <v>0.14691151919866463</v>
      </c>
      <c r="I296" s="4">
        <v>0.1275779064472054</v>
      </c>
      <c r="J296" s="13"/>
      <c r="K296" s="4"/>
    </row>
    <row r="297" spans="1:14" x14ac:dyDescent="0.25">
      <c r="A297" s="3">
        <v>41971</v>
      </c>
      <c r="B297" s="6" t="s">
        <v>38</v>
      </c>
      <c r="C297" s="7" t="s">
        <v>44</v>
      </c>
      <c r="D297" s="4">
        <v>0.83091026572974713</v>
      </c>
      <c r="E297" s="4"/>
      <c r="F297" s="4"/>
      <c r="G297" s="4"/>
      <c r="H297" s="4">
        <v>0.10568295114656057</v>
      </c>
      <c r="I297" s="4">
        <v>0.13215246220903273</v>
      </c>
      <c r="J297" s="13"/>
      <c r="K297" s="4"/>
    </row>
    <row r="298" spans="1:14" x14ac:dyDescent="0.25">
      <c r="A298" s="3">
        <v>41985</v>
      </c>
      <c r="B298" s="6" t="s">
        <v>39</v>
      </c>
      <c r="C298" s="7" t="s">
        <v>44</v>
      </c>
      <c r="D298" s="4">
        <v>0.38828678616090045</v>
      </c>
      <c r="E298" s="4">
        <v>0.15540222823619843</v>
      </c>
      <c r="F298" s="4">
        <v>0.33359334279276953</v>
      </c>
      <c r="G298" s="4">
        <v>6.271622522124698E-2</v>
      </c>
      <c r="H298" s="4">
        <v>6.2436028659160647E-2</v>
      </c>
      <c r="I298" s="4">
        <v>0.11390521538576023</v>
      </c>
      <c r="J298" s="13">
        <v>18.296131305538751</v>
      </c>
      <c r="K298" s="4">
        <v>0.71007002629611493</v>
      </c>
      <c r="L298" s="66">
        <v>4.7052877366672297E-3</v>
      </c>
      <c r="M298" s="66">
        <v>1.917907219053477E-2</v>
      </c>
      <c r="N298" s="66">
        <v>0.17428011335929527</v>
      </c>
    </row>
    <row r="299" spans="1:14" x14ac:dyDescent="0.25">
      <c r="A299" s="3">
        <v>41985</v>
      </c>
      <c r="B299" s="6" t="s">
        <v>39</v>
      </c>
      <c r="C299" s="7" t="s">
        <v>44</v>
      </c>
      <c r="D299" s="4">
        <v>0.54817224287484512</v>
      </c>
      <c r="E299" s="4">
        <v>0.20474590361118317</v>
      </c>
      <c r="F299" s="4">
        <v>0.20800084693589097</v>
      </c>
      <c r="G299" s="4">
        <v>8.2111387794942106E-2</v>
      </c>
      <c r="H299" s="4">
        <v>9.3694493783303856E-2</v>
      </c>
      <c r="I299" s="4">
        <v>0.11769005847953314</v>
      </c>
      <c r="J299" s="13">
        <v>13.957520615504869</v>
      </c>
      <c r="K299" s="4">
        <v>0.87893679030156369</v>
      </c>
      <c r="L299" s="66">
        <v>5.898129112858615E-3</v>
      </c>
      <c r="M299" s="66">
        <v>1.8461164772549991E-2</v>
      </c>
      <c r="N299" s="66">
        <v>9.0237452059255957E-2</v>
      </c>
    </row>
    <row r="300" spans="1:14" x14ac:dyDescent="0.25">
      <c r="A300" s="3">
        <v>41985</v>
      </c>
      <c r="B300" s="6" t="s">
        <v>39</v>
      </c>
      <c r="C300" s="7" t="s">
        <v>44</v>
      </c>
      <c r="D300" s="4">
        <v>0.64929025942241791</v>
      </c>
      <c r="E300" s="4">
        <v>0.18940754234790802</v>
      </c>
      <c r="F300" s="4">
        <v>0.2448466405261206</v>
      </c>
      <c r="G300" s="4">
        <v>0.13244717714808685</v>
      </c>
      <c r="H300" s="4"/>
      <c r="I300" s="4">
        <v>0.10536429143314568</v>
      </c>
      <c r="J300" s="13">
        <v>15.095990260346907</v>
      </c>
      <c r="K300" s="4">
        <v>0.81680902052353443</v>
      </c>
      <c r="L300" s="66">
        <v>6.4886991652372671E-3</v>
      </c>
      <c r="M300" s="66">
        <v>1.8262931468255063E-2</v>
      </c>
      <c r="N300" s="66">
        <v>0.13284384628097939</v>
      </c>
    </row>
    <row r="301" spans="1:14" x14ac:dyDescent="0.25">
      <c r="A301" s="3">
        <v>41985</v>
      </c>
      <c r="B301" s="6" t="s">
        <v>39</v>
      </c>
      <c r="C301" s="7" t="s">
        <v>44</v>
      </c>
      <c r="D301" s="4">
        <v>0.41607637819525711</v>
      </c>
      <c r="E301" s="4"/>
      <c r="F301" s="4"/>
      <c r="G301" s="4"/>
      <c r="H301" s="4">
        <v>9.1625985730379167E-2</v>
      </c>
      <c r="I301" s="4">
        <v>0.1139923424991298</v>
      </c>
      <c r="J301" s="13"/>
      <c r="K301" s="4"/>
    </row>
    <row r="302" spans="1:14" x14ac:dyDescent="0.25">
      <c r="A302" s="3">
        <v>41985</v>
      </c>
      <c r="B302" s="6" t="s">
        <v>39</v>
      </c>
      <c r="C302" s="7" t="s">
        <v>44</v>
      </c>
      <c r="D302" s="4">
        <v>0.46798239386625012</v>
      </c>
      <c r="E302" s="4"/>
      <c r="F302" s="4"/>
      <c r="G302" s="4"/>
      <c r="H302" s="4">
        <v>0.13465426607359532</v>
      </c>
      <c r="I302" s="4">
        <v>0.10942067001424022</v>
      </c>
      <c r="J302" s="13"/>
      <c r="K302" s="4"/>
    </row>
    <row r="303" spans="1:14" x14ac:dyDescent="0.25">
      <c r="A303" s="3">
        <v>41985</v>
      </c>
      <c r="B303" s="6" t="s">
        <v>39</v>
      </c>
      <c r="C303" s="7" t="s">
        <v>44</v>
      </c>
      <c r="D303" s="4">
        <v>0.4447544642857143</v>
      </c>
      <c r="E303" s="4"/>
      <c r="F303" s="4"/>
      <c r="G303" s="4"/>
      <c r="H303" s="4">
        <v>9.8096026490066213E-2</v>
      </c>
      <c r="I303" s="4">
        <v>0.12756298526382462</v>
      </c>
      <c r="J303" s="13"/>
      <c r="K303" s="4"/>
    </row>
    <row r="304" spans="1:14" x14ac:dyDescent="0.25">
      <c r="A304" s="3">
        <v>41985</v>
      </c>
      <c r="B304" s="6" t="s">
        <v>39</v>
      </c>
      <c r="C304" s="7" t="s">
        <v>44</v>
      </c>
      <c r="D304" s="4">
        <v>0.43864483708866908</v>
      </c>
      <c r="E304" s="4"/>
      <c r="F304" s="4"/>
      <c r="G304" s="4"/>
      <c r="H304" s="4">
        <v>0.32112539413048791</v>
      </c>
      <c r="I304" s="4">
        <v>0.12241618581549941</v>
      </c>
      <c r="J304" s="13"/>
      <c r="K304" s="4"/>
    </row>
    <row r="305" spans="1:14" x14ac:dyDescent="0.25">
      <c r="A305" s="3">
        <v>41985</v>
      </c>
      <c r="B305" s="6" t="s">
        <v>39</v>
      </c>
      <c r="C305" s="7" t="s">
        <v>44</v>
      </c>
      <c r="D305" s="4">
        <v>0.49416609471516809</v>
      </c>
      <c r="E305" s="4"/>
      <c r="F305" s="4"/>
      <c r="G305" s="4"/>
      <c r="H305" s="4">
        <v>8.6250527203711624E-2</v>
      </c>
      <c r="I305" s="4">
        <v>0.12112524637161588</v>
      </c>
      <c r="J305" s="13"/>
      <c r="K305" s="4"/>
    </row>
    <row r="306" spans="1:14" x14ac:dyDescent="0.25">
      <c r="A306" s="3">
        <v>41985</v>
      </c>
      <c r="B306" s="6" t="s">
        <v>39</v>
      </c>
      <c r="C306" s="7" t="s">
        <v>44</v>
      </c>
      <c r="D306" s="4">
        <v>0.13583875708587023</v>
      </c>
      <c r="E306" s="4"/>
      <c r="F306" s="4"/>
      <c r="G306" s="4"/>
      <c r="H306" s="4">
        <v>0.10080956052428713</v>
      </c>
      <c r="I306" s="4">
        <v>0.11432951428110374</v>
      </c>
      <c r="J306" s="13"/>
      <c r="K306" s="4"/>
    </row>
    <row r="307" spans="1:14" x14ac:dyDescent="0.25">
      <c r="A307" s="3">
        <v>42013</v>
      </c>
      <c r="B307" s="6" t="s">
        <v>39</v>
      </c>
      <c r="C307" s="7" t="s">
        <v>44</v>
      </c>
      <c r="D307" s="4">
        <v>0.82138613861386134</v>
      </c>
      <c r="E307" s="4">
        <v>0.19848217070102692</v>
      </c>
      <c r="F307" s="4">
        <v>0.20474930069681987</v>
      </c>
      <c r="G307" s="4">
        <v>6.5172208183925398E-2</v>
      </c>
      <c r="H307" s="4">
        <v>0.10405872193436949</v>
      </c>
      <c r="I307" s="4">
        <v>0.11214274180526511</v>
      </c>
      <c r="J307" s="13">
        <v>14.643986338349206</v>
      </c>
      <c r="K307" s="4">
        <v>0.89711836608586581</v>
      </c>
      <c r="L307" s="66">
        <v>1.1143740265746408E-2</v>
      </c>
      <c r="M307" s="66">
        <v>1.6354247604331976E-2</v>
      </c>
      <c r="N307" s="66">
        <v>9.4986791641322066E-2</v>
      </c>
    </row>
    <row r="308" spans="1:14" x14ac:dyDescent="0.25">
      <c r="A308" s="3">
        <v>42013</v>
      </c>
      <c r="B308" s="6" t="s">
        <v>39</v>
      </c>
      <c r="C308" s="7" t="s">
        <v>44</v>
      </c>
      <c r="D308" s="4">
        <v>0.83725654200023891</v>
      </c>
      <c r="E308" s="4">
        <v>0.18086442351341248</v>
      </c>
      <c r="F308" s="4">
        <v>0.22499074164906852</v>
      </c>
      <c r="G308" s="4">
        <v>0.10266087045636434</v>
      </c>
      <c r="H308" s="4">
        <v>0.12009435985417083</v>
      </c>
      <c r="I308" s="4">
        <v>0.10986529627034165</v>
      </c>
      <c r="J308" s="13">
        <v>15.651658490150364</v>
      </c>
      <c r="K308" s="4">
        <v>0.87929630136297898</v>
      </c>
      <c r="L308" s="66">
        <v>4.6226905265443407E-3</v>
      </c>
      <c r="M308" s="66">
        <v>1.9158422888004043E-2</v>
      </c>
      <c r="N308" s="66">
        <v>7.144658675629878E-2</v>
      </c>
    </row>
    <row r="309" spans="1:14" x14ac:dyDescent="0.25">
      <c r="A309" s="3">
        <v>42013</v>
      </c>
      <c r="B309" s="6" t="s">
        <v>39</v>
      </c>
      <c r="C309" s="7" t="s">
        <v>44</v>
      </c>
      <c r="D309" s="4">
        <v>0.82884931160793229</v>
      </c>
      <c r="E309" s="4">
        <v>0.18965873122215271</v>
      </c>
      <c r="F309" s="4">
        <v>0.2158462731956714</v>
      </c>
      <c r="G309" s="4"/>
      <c r="H309" s="4">
        <v>0.10415149308084448</v>
      </c>
      <c r="I309" s="4">
        <v>0.10488611315209441</v>
      </c>
      <c r="J309" s="13">
        <v>15.036216050840594</v>
      </c>
      <c r="K309" s="4">
        <v>0.84950595330846301</v>
      </c>
      <c r="L309" s="66">
        <v>4.306064976210831E-3</v>
      </c>
      <c r="M309" s="66">
        <v>1.9404589707434427E-2</v>
      </c>
      <c r="N309" s="66">
        <v>4.8907112560815355E-2</v>
      </c>
    </row>
    <row r="310" spans="1:14" x14ac:dyDescent="0.25">
      <c r="A310" s="3">
        <v>42013</v>
      </c>
      <c r="B310" s="6" t="s">
        <v>39</v>
      </c>
      <c r="C310" s="7" t="s">
        <v>44</v>
      </c>
      <c r="D310" s="4">
        <v>0.82730184147317865</v>
      </c>
      <c r="E310" s="4"/>
      <c r="F310" s="4"/>
      <c r="G310" s="4"/>
      <c r="H310" s="4">
        <v>7.816229116945117E-2</v>
      </c>
      <c r="I310" s="4">
        <v>0.11288814066591947</v>
      </c>
      <c r="J310" s="13"/>
      <c r="K310" s="4"/>
    </row>
    <row r="311" spans="1:14" x14ac:dyDescent="0.25">
      <c r="A311" s="3">
        <v>42013</v>
      </c>
      <c r="B311" s="6" t="s">
        <v>39</v>
      </c>
      <c r="C311" s="7" t="s">
        <v>44</v>
      </c>
      <c r="D311" s="4">
        <v>0.83029001074113862</v>
      </c>
      <c r="E311" s="4"/>
      <c r="F311" s="4"/>
      <c r="G311" s="4"/>
      <c r="H311" s="4">
        <v>0.10271971229489785</v>
      </c>
      <c r="I311" s="4">
        <v>0.11113631208890928</v>
      </c>
      <c r="J311" s="13"/>
      <c r="K311" s="4"/>
    </row>
    <row r="312" spans="1:14" x14ac:dyDescent="0.25">
      <c r="A312" s="3">
        <v>42013</v>
      </c>
      <c r="B312" s="6" t="s">
        <v>39</v>
      </c>
      <c r="C312" s="7" t="s">
        <v>44</v>
      </c>
      <c r="D312" s="4">
        <v>0.84332587266060288</v>
      </c>
      <c r="E312" s="4"/>
      <c r="F312" s="4"/>
      <c r="G312" s="4"/>
      <c r="H312" s="4">
        <v>0.13974208675263733</v>
      </c>
      <c r="I312" s="4">
        <v>0.11977988843660413</v>
      </c>
      <c r="J312" s="13"/>
      <c r="K312" s="4"/>
    </row>
    <row r="313" spans="1:14" x14ac:dyDescent="0.25">
      <c r="A313" s="3">
        <v>42013</v>
      </c>
      <c r="B313" s="6" t="s">
        <v>39</v>
      </c>
      <c r="C313" s="7" t="s">
        <v>44</v>
      </c>
      <c r="D313" s="4">
        <v>0.83724657424473115</v>
      </c>
      <c r="E313" s="4"/>
      <c r="F313" s="4"/>
      <c r="G313" s="4"/>
      <c r="H313" s="4">
        <v>9.9620281438463576E-2</v>
      </c>
      <c r="I313" s="4">
        <v>0.11214274180526511</v>
      </c>
      <c r="J313" s="13"/>
      <c r="K313" s="4"/>
    </row>
    <row r="314" spans="1:14" x14ac:dyDescent="0.25">
      <c r="A314" s="3">
        <v>42013</v>
      </c>
      <c r="B314" s="6" t="s">
        <v>39</v>
      </c>
      <c r="C314" s="7" t="s">
        <v>44</v>
      </c>
      <c r="D314" s="4">
        <v>0.83890068867863787</v>
      </c>
      <c r="E314" s="4"/>
      <c r="F314" s="4"/>
      <c r="G314" s="4"/>
      <c r="H314" s="4">
        <v>9.9697885196374236E-2</v>
      </c>
      <c r="I314" s="4">
        <v>0.11881104749073747</v>
      </c>
      <c r="J314" s="13"/>
      <c r="K314" s="4"/>
    </row>
    <row r="315" spans="1:14" x14ac:dyDescent="0.25">
      <c r="A315" s="3">
        <v>42013</v>
      </c>
      <c r="B315" s="6" t="s">
        <v>39</v>
      </c>
      <c r="C315" s="7" t="s">
        <v>44</v>
      </c>
      <c r="D315" s="4">
        <v>0.83979328165374667</v>
      </c>
      <c r="E315" s="4"/>
      <c r="F315" s="4"/>
      <c r="G315" s="4"/>
      <c r="H315" s="4">
        <v>7.9642248722316622E-2</v>
      </c>
      <c r="I315" s="4">
        <v>0.13148920045471918</v>
      </c>
      <c r="J315" s="13"/>
      <c r="K315" s="4"/>
    </row>
    <row r="316" spans="1:14" x14ac:dyDescent="0.25">
      <c r="A316" s="3">
        <v>42027</v>
      </c>
      <c r="B316" s="6" t="s">
        <v>39</v>
      </c>
      <c r="C316" s="7" t="s">
        <v>44</v>
      </c>
      <c r="D316" s="4">
        <v>0.80792114377053548</v>
      </c>
      <c r="E316" s="4">
        <v>0.10508928447961809</v>
      </c>
      <c r="F316" s="4">
        <v>0.47180701930267521</v>
      </c>
      <c r="G316" s="4">
        <v>0.11203551950216567</v>
      </c>
      <c r="H316" s="4">
        <v>0.11440107671601629</v>
      </c>
      <c r="I316" s="4">
        <v>0.1044631306597678</v>
      </c>
      <c r="J316" s="13">
        <v>23.941531012924987</v>
      </c>
      <c r="K316" s="4">
        <v>0.58183129549507406</v>
      </c>
      <c r="L316" s="66">
        <v>4.2131460263516848E-3</v>
      </c>
      <c r="M316" s="66">
        <v>1.9457837774699518E-2</v>
      </c>
      <c r="N316" s="66">
        <v>0.22838128598978744</v>
      </c>
    </row>
    <row r="317" spans="1:14" x14ac:dyDescent="0.25">
      <c r="A317" s="3">
        <v>42027</v>
      </c>
      <c r="B317" s="6" t="s">
        <v>39</v>
      </c>
      <c r="C317" s="7" t="s">
        <v>44</v>
      </c>
      <c r="D317" s="4">
        <v>0.81357234314980797</v>
      </c>
      <c r="E317" s="4">
        <v>0.12607064843177795</v>
      </c>
      <c r="F317" s="4">
        <v>0.12072878247499656</v>
      </c>
      <c r="G317" s="4">
        <v>0.13272335027542745</v>
      </c>
      <c r="H317" s="4">
        <v>0.11545701736038516</v>
      </c>
      <c r="I317" s="4">
        <v>0.10394899946874438</v>
      </c>
      <c r="J317" s="13">
        <v>20.249216768170232</v>
      </c>
      <c r="K317" s="4">
        <v>0.87690695500528348</v>
      </c>
      <c r="L317" s="66">
        <v>3.7333938975545717E-3</v>
      </c>
      <c r="M317" s="66">
        <v>1.9641616567222943E-2</v>
      </c>
      <c r="N317" s="66">
        <v>5.0005727628565574E-2</v>
      </c>
    </row>
    <row r="318" spans="1:14" x14ac:dyDescent="0.25">
      <c r="A318" s="3">
        <v>42027</v>
      </c>
      <c r="B318" s="6" t="s">
        <v>39</v>
      </c>
      <c r="C318" s="7" t="s">
        <v>44</v>
      </c>
      <c r="D318" s="4">
        <v>0.82217893418672605</v>
      </c>
      <c r="E318" s="4">
        <v>0.1767333596944809</v>
      </c>
      <c r="F318" s="4">
        <v>0.20972092268231973</v>
      </c>
      <c r="G318" s="4">
        <v>0.10485109148413856</v>
      </c>
      <c r="H318" s="4">
        <v>0.1085124677558037</v>
      </c>
      <c r="I318" s="4">
        <v>0.10990030141432931</v>
      </c>
      <c r="J318" s="13">
        <v>15.151574886966054</v>
      </c>
      <c r="K318" s="4">
        <v>0.84445329476080433</v>
      </c>
      <c r="L318" s="66">
        <v>3.8538481623171176E-3</v>
      </c>
      <c r="M318" s="66">
        <v>1.9472980596555379E-2</v>
      </c>
      <c r="N318" s="66">
        <v>5.613857048019006E-2</v>
      </c>
    </row>
    <row r="319" spans="1:14" x14ac:dyDescent="0.25">
      <c r="A319" s="3">
        <v>42027</v>
      </c>
      <c r="B319" s="6" t="s">
        <v>39</v>
      </c>
      <c r="C319" s="7" t="s">
        <v>44</v>
      </c>
      <c r="D319" s="4">
        <v>0.82001385477674915</v>
      </c>
      <c r="E319" s="4"/>
      <c r="F319" s="4"/>
      <c r="G319" s="4"/>
      <c r="H319" s="4">
        <v>0.11979390296264492</v>
      </c>
      <c r="I319" s="4">
        <v>0.11937075879086977</v>
      </c>
      <c r="J319" s="13"/>
      <c r="K319" s="4"/>
    </row>
    <row r="320" spans="1:14" x14ac:dyDescent="0.25">
      <c r="A320" s="3">
        <v>42027</v>
      </c>
      <c r="B320" s="6" t="s">
        <v>39</v>
      </c>
      <c r="C320" s="7" t="s">
        <v>44</v>
      </c>
      <c r="D320" s="4">
        <v>0.82227501555517857</v>
      </c>
      <c r="E320" s="4"/>
      <c r="F320" s="4"/>
      <c r="G320" s="4"/>
      <c r="H320" s="4">
        <v>0.12723214285714302</v>
      </c>
      <c r="I320" s="4">
        <v>0.11468860164512323</v>
      </c>
      <c r="J320" s="13"/>
      <c r="K320" s="4"/>
    </row>
    <row r="321" spans="1:14" x14ac:dyDescent="0.25">
      <c r="A321" s="3">
        <v>42027</v>
      </c>
      <c r="B321" s="6" t="s">
        <v>39</v>
      </c>
      <c r="C321" s="7" t="s">
        <v>44</v>
      </c>
      <c r="D321" s="4">
        <v>0.82845347729437901</v>
      </c>
      <c r="E321" s="4"/>
      <c r="F321" s="4"/>
      <c r="G321" s="4"/>
      <c r="H321" s="4">
        <v>0.13012181616832774</v>
      </c>
      <c r="I321" s="4">
        <v>0.11800955168695121</v>
      </c>
      <c r="J321" s="13"/>
      <c r="K321" s="4"/>
    </row>
    <row r="322" spans="1:14" x14ac:dyDescent="0.25">
      <c r="A322" s="3">
        <v>42027</v>
      </c>
      <c r="B322" s="6" t="s">
        <v>39</v>
      </c>
      <c r="C322" s="7" t="s">
        <v>44</v>
      </c>
      <c r="D322" s="4">
        <v>0.82005292561011456</v>
      </c>
      <c r="E322" s="4"/>
      <c r="F322" s="4"/>
      <c r="G322" s="4"/>
      <c r="H322" s="4">
        <v>0.1231431159420292</v>
      </c>
      <c r="I322" s="4">
        <v>9.4451571520205807E-2</v>
      </c>
      <c r="J322" s="13"/>
      <c r="K322" s="4"/>
    </row>
    <row r="323" spans="1:14" x14ac:dyDescent="0.25">
      <c r="A323" s="3">
        <v>42027</v>
      </c>
      <c r="B323" s="6" t="s">
        <v>39</v>
      </c>
      <c r="C323" s="7" t="s">
        <v>44</v>
      </c>
      <c r="D323" s="4">
        <v>0.8304194857916104</v>
      </c>
      <c r="E323" s="4"/>
      <c r="F323" s="4"/>
      <c r="G323" s="4"/>
      <c r="H323" s="4">
        <v>0.12190812720848043</v>
      </c>
      <c r="I323" s="4">
        <v>0.10051290536068767</v>
      </c>
      <c r="J323" s="13"/>
      <c r="K323" s="4"/>
    </row>
    <row r="324" spans="1:14" x14ac:dyDescent="0.25">
      <c r="A324" s="3">
        <v>42027</v>
      </c>
      <c r="B324" s="6" t="s">
        <v>39</v>
      </c>
      <c r="C324" s="7" t="s">
        <v>44</v>
      </c>
      <c r="D324" s="4">
        <v>0.83081605696893124</v>
      </c>
      <c r="E324" s="4"/>
      <c r="F324" s="4"/>
      <c r="G324" s="4"/>
      <c r="H324" s="4">
        <v>1.6648507300065618E-2</v>
      </c>
      <c r="I324" s="4">
        <v>9.296982692602189E-2</v>
      </c>
      <c r="J324" s="13"/>
      <c r="K324" s="4"/>
    </row>
    <row r="325" spans="1:14" x14ac:dyDescent="0.25">
      <c r="A325" s="3">
        <v>42040</v>
      </c>
      <c r="B325" s="6" t="s">
        <v>39</v>
      </c>
      <c r="C325" s="7" t="s">
        <v>44</v>
      </c>
      <c r="D325" s="4">
        <v>0.84368308351177734</v>
      </c>
      <c r="E325" s="4">
        <v>0.17043977975845337</v>
      </c>
      <c r="F325" s="4">
        <v>0.25306857523640502</v>
      </c>
      <c r="G325" s="4">
        <v>4.7849866899079517E-2</v>
      </c>
      <c r="H325" s="4">
        <v>7.5154730327144481E-2</v>
      </c>
      <c r="I325" s="4">
        <v>0.11914737228959853</v>
      </c>
      <c r="J325" s="13">
        <v>16.875080127504585</v>
      </c>
      <c r="K325" s="4">
        <v>0.4889015900202241</v>
      </c>
      <c r="L325" s="66">
        <v>1.9313980967068819E-2</v>
      </c>
      <c r="M325" s="66">
        <v>6.0667650835261801E-2</v>
      </c>
      <c r="N325" s="66">
        <v>0.50893647637386619</v>
      </c>
    </row>
    <row r="326" spans="1:14" x14ac:dyDescent="0.25">
      <c r="A326" s="3">
        <v>42040</v>
      </c>
      <c r="B326" s="6" t="s">
        <v>39</v>
      </c>
      <c r="C326" s="7" t="s">
        <v>44</v>
      </c>
      <c r="D326" s="4">
        <v>0.85132634176434285</v>
      </c>
      <c r="F326" s="4">
        <v>0.20269265836412836</v>
      </c>
      <c r="G326" s="4">
        <v>0.10941820387533101</v>
      </c>
      <c r="H326" s="4">
        <v>6.5541525012141721E-2</v>
      </c>
      <c r="I326" s="4">
        <v>0.12440392706872416</v>
      </c>
      <c r="J326" s="13"/>
      <c r="K326" s="4">
        <v>0.91246784176283069</v>
      </c>
      <c r="L326" s="66">
        <v>5.7336230026971951E-3</v>
      </c>
      <c r="M326" s="66">
        <v>1.8976709025733687E-2</v>
      </c>
      <c r="N326" s="66">
        <v>3.7340822076389293E-2</v>
      </c>
    </row>
    <row r="327" spans="1:14" x14ac:dyDescent="0.25">
      <c r="A327" s="3">
        <v>42040</v>
      </c>
      <c r="B327" s="6" t="s">
        <v>39</v>
      </c>
      <c r="C327" s="7" t="s">
        <v>44</v>
      </c>
      <c r="D327" s="4">
        <v>0.85820158102766797</v>
      </c>
      <c r="F327" s="4">
        <v>0.14185805522254405</v>
      </c>
      <c r="G327" s="4">
        <v>0.15815351495366933</v>
      </c>
      <c r="H327" s="4">
        <v>8.1842105263158049E-2</v>
      </c>
      <c r="I327" s="4">
        <v>0.12417218543046489</v>
      </c>
      <c r="J327" s="13"/>
      <c r="K327" s="4">
        <v>0.70204586476332709</v>
      </c>
      <c r="L327" s="66">
        <v>4.5807036113985388E-3</v>
      </c>
      <c r="M327" s="66">
        <v>1.9331188719177755E-2</v>
      </c>
      <c r="N327" s="66">
        <v>0.19933460042990486</v>
      </c>
    </row>
    <row r="328" spans="1:14" x14ac:dyDescent="0.25">
      <c r="A328" s="3">
        <v>42040</v>
      </c>
      <c r="B328" s="6" t="s">
        <v>39</v>
      </c>
      <c r="C328" s="7" t="s">
        <v>44</v>
      </c>
      <c r="D328" s="4">
        <v>0.84503311258278146</v>
      </c>
      <c r="F328" s="4">
        <v>0.21560359982937638</v>
      </c>
      <c r="G328" s="4"/>
      <c r="H328" s="4">
        <v>6.6899678821084607E-2</v>
      </c>
      <c r="I328" s="4">
        <v>0.12955003947022065</v>
      </c>
      <c r="J328" s="13"/>
      <c r="K328" s="4"/>
    </row>
    <row r="329" spans="1:14" x14ac:dyDescent="0.25">
      <c r="A329" s="3">
        <v>42040</v>
      </c>
      <c r="B329" s="6" t="s">
        <v>39</v>
      </c>
      <c r="C329" s="7" t="s">
        <v>44</v>
      </c>
      <c r="D329" s="4">
        <v>0.8422960725075529</v>
      </c>
      <c r="F329" s="4">
        <v>0.22647857861088092</v>
      </c>
      <c r="G329" s="4"/>
      <c r="H329" s="4">
        <v>6.4638527166591908E-2</v>
      </c>
      <c r="I329" s="4">
        <v>0.1191347753743764</v>
      </c>
      <c r="J329" s="13"/>
      <c r="K329" s="4"/>
    </row>
    <row r="330" spans="1:14" x14ac:dyDescent="0.25">
      <c r="A330" s="3">
        <v>42040</v>
      </c>
      <c r="B330" s="6" t="s">
        <v>39</v>
      </c>
      <c r="C330" s="7" t="s">
        <v>44</v>
      </c>
      <c r="D330" s="4">
        <v>0.85236220472440949</v>
      </c>
      <c r="F330" s="4"/>
      <c r="G330" s="4"/>
      <c r="H330" s="4">
        <v>1.210474308300391E-2</v>
      </c>
      <c r="I330" s="4">
        <v>0.11886636705493904</v>
      </c>
      <c r="J330" s="13"/>
      <c r="K330" s="4"/>
    </row>
    <row r="331" spans="1:14" x14ac:dyDescent="0.25">
      <c r="A331" s="3">
        <v>42040</v>
      </c>
      <c r="B331" s="6" t="s">
        <v>39</v>
      </c>
      <c r="C331" s="7" t="s">
        <v>44</v>
      </c>
      <c r="D331" s="4">
        <v>0.85777218376337327</v>
      </c>
      <c r="F331" s="4"/>
      <c r="G331" s="4"/>
      <c r="H331" s="4">
        <v>2.8624192059095277E-2</v>
      </c>
      <c r="I331" s="4">
        <v>0.11618363682995758</v>
      </c>
      <c r="J331" s="13"/>
      <c r="K331" s="4"/>
    </row>
    <row r="332" spans="1:14" x14ac:dyDescent="0.25">
      <c r="A332" s="3">
        <v>42040</v>
      </c>
      <c r="B332" s="6" t="s">
        <v>39</v>
      </c>
      <c r="C332" s="7" t="s">
        <v>44</v>
      </c>
      <c r="D332" s="4">
        <v>0.85733422638981904</v>
      </c>
      <c r="F332" s="4"/>
      <c r="G332" s="4"/>
      <c r="H332" s="4">
        <v>3.7123462028001875E-2</v>
      </c>
      <c r="I332" s="4">
        <v>0.12164889017007774</v>
      </c>
      <c r="J332" s="13"/>
      <c r="K332" s="4"/>
    </row>
    <row r="333" spans="1:14" x14ac:dyDescent="0.25">
      <c r="A333" s="3">
        <v>42040</v>
      </c>
      <c r="B333" s="6" t="s">
        <v>39</v>
      </c>
      <c r="C333" s="7" t="s">
        <v>44</v>
      </c>
      <c r="D333" s="4">
        <v>0.85691318327974286</v>
      </c>
      <c r="F333" s="4"/>
      <c r="G333" s="4"/>
      <c r="H333" s="4">
        <v>1.7425227568270807E-2</v>
      </c>
      <c r="I333" s="4">
        <v>0.12285031847133834</v>
      </c>
      <c r="J333" s="13"/>
      <c r="K333" s="4"/>
    </row>
    <row r="334" spans="1:14" x14ac:dyDescent="0.25">
      <c r="A334" s="3">
        <v>42055</v>
      </c>
      <c r="B334" s="6" t="s">
        <v>39</v>
      </c>
      <c r="C334" s="7" t="s">
        <v>44</v>
      </c>
      <c r="D334" s="4">
        <v>0.81723027375201285</v>
      </c>
      <c r="E334" s="4">
        <v>0.12838664650917053</v>
      </c>
      <c r="F334" s="4">
        <v>0.2077255871585735</v>
      </c>
      <c r="G334" s="4">
        <v>5.1888202158670002E-2</v>
      </c>
      <c r="H334" s="4">
        <v>3.7612838515546532E-2</v>
      </c>
      <c r="I334" s="4">
        <v>9.8056121649162498E-2</v>
      </c>
      <c r="J334" s="13">
        <v>21.465673740657078</v>
      </c>
      <c r="K334" s="4">
        <v>0.82538329916588027</v>
      </c>
      <c r="L334" s="66">
        <v>4.3866001676097499E-3</v>
      </c>
      <c r="M334" s="66">
        <v>1.9174254019944263E-2</v>
      </c>
      <c r="N334" s="66">
        <v>4.7355733803789539E-2</v>
      </c>
    </row>
    <row r="335" spans="1:14" x14ac:dyDescent="0.25">
      <c r="A335" s="3">
        <v>42055</v>
      </c>
      <c r="B335" s="6" t="s">
        <v>39</v>
      </c>
      <c r="C335" s="7" t="s">
        <v>44</v>
      </c>
      <c r="D335" s="4">
        <v>0.82010243277848915</v>
      </c>
      <c r="E335" s="4"/>
      <c r="F335" s="4"/>
      <c r="G335" s="4">
        <v>0.13189595607530424</v>
      </c>
      <c r="H335" s="4">
        <v>4.0494458653026699E-2</v>
      </c>
      <c r="I335" s="4">
        <v>0.10872836719337779</v>
      </c>
      <c r="J335" s="13"/>
      <c r="K335" s="4">
        <v>0.83707264957264949</v>
      </c>
      <c r="L335" s="66">
        <v>6.0578170524295321E-3</v>
      </c>
      <c r="M335" s="66">
        <v>1.8287710631291927E-2</v>
      </c>
      <c r="N335" s="66">
        <v>7.5163461211828764E-2</v>
      </c>
    </row>
    <row r="336" spans="1:14" x14ac:dyDescent="0.25">
      <c r="A336" s="3">
        <v>42055</v>
      </c>
      <c r="B336" s="6" t="s">
        <v>39</v>
      </c>
      <c r="C336" s="7" t="s">
        <v>44</v>
      </c>
      <c r="D336" s="4">
        <v>0.81973954763536672</v>
      </c>
      <c r="E336" s="4"/>
      <c r="F336" s="4"/>
      <c r="G336" s="4">
        <v>0.13895432631259227</v>
      </c>
      <c r="H336" s="4">
        <v>3.8511187607573216E-2</v>
      </c>
      <c r="I336" s="4">
        <v>0.10261582509109737</v>
      </c>
      <c r="J336" s="13"/>
      <c r="K336" s="4">
        <v>0.76354414630085454</v>
      </c>
      <c r="L336" s="66">
        <v>1.2520360434461222E-2</v>
      </c>
      <c r="M336" s="66">
        <v>1.6044508066371137E-2</v>
      </c>
      <c r="N336" s="66">
        <v>0.20291381286856339</v>
      </c>
    </row>
    <row r="337" spans="1:14" x14ac:dyDescent="0.25">
      <c r="A337" s="3">
        <v>42055</v>
      </c>
      <c r="B337" s="6" t="s">
        <v>39</v>
      </c>
      <c r="C337" s="7" t="s">
        <v>44</v>
      </c>
      <c r="D337" s="4">
        <v>0.82337434094903339</v>
      </c>
      <c r="E337" s="4"/>
      <c r="F337" s="4"/>
      <c r="G337" s="4"/>
      <c r="H337" s="4">
        <v>3.5532994923858197E-2</v>
      </c>
      <c r="I337" s="4">
        <v>9.7029868179543358E-2</v>
      </c>
      <c r="J337" s="13"/>
      <c r="K337" s="4"/>
    </row>
    <row r="338" spans="1:14" x14ac:dyDescent="0.25">
      <c r="A338" s="3">
        <v>42055</v>
      </c>
      <c r="B338" s="6" t="s">
        <v>39</v>
      </c>
      <c r="C338" s="7" t="s">
        <v>44</v>
      </c>
      <c r="D338" s="4">
        <v>0.81534090909090906</v>
      </c>
      <c r="E338" s="4"/>
      <c r="F338" s="4"/>
      <c r="G338" s="4"/>
      <c r="H338" s="4">
        <v>4.0349344978165891E-2</v>
      </c>
      <c r="I338" s="4">
        <v>8.5451977401129975E-2</v>
      </c>
      <c r="J338" s="13"/>
      <c r="K338" s="4"/>
    </row>
    <row r="339" spans="1:14" x14ac:dyDescent="0.25">
      <c r="A339" s="3">
        <v>42055</v>
      </c>
      <c r="B339" s="6" t="s">
        <v>39</v>
      </c>
      <c r="C339" s="7" t="s">
        <v>44</v>
      </c>
      <c r="D339" s="4">
        <v>0.82412060301507539</v>
      </c>
      <c r="E339" s="4"/>
      <c r="F339" s="4"/>
      <c r="G339" s="4"/>
      <c r="H339" s="4">
        <v>3.3478893740902738E-2</v>
      </c>
      <c r="I339" s="4">
        <v>8.9095504603719955E-2</v>
      </c>
      <c r="J339" s="13"/>
      <c r="K339" s="4"/>
    </row>
    <row r="340" spans="1:14" x14ac:dyDescent="0.25">
      <c r="A340" s="3">
        <v>42055</v>
      </c>
      <c r="B340" s="6" t="s">
        <v>39</v>
      </c>
      <c r="C340" s="7" t="s">
        <v>44</v>
      </c>
      <c r="D340" s="4">
        <v>0.80527817403708979</v>
      </c>
      <c r="E340" s="4"/>
      <c r="F340" s="4"/>
      <c r="G340" s="4"/>
      <c r="H340" s="4">
        <v>2.5260316236020097E-2</v>
      </c>
      <c r="I340" s="4">
        <v>9.5757979831653045E-2</v>
      </c>
      <c r="J340" s="13"/>
      <c r="K340" s="4"/>
    </row>
    <row r="341" spans="1:14" x14ac:dyDescent="0.25">
      <c r="A341" s="3">
        <v>42055</v>
      </c>
      <c r="B341" s="6" t="s">
        <v>39</v>
      </c>
      <c r="C341" s="7" t="s">
        <v>44</v>
      </c>
      <c r="D341" s="4">
        <v>0.81578947368421051</v>
      </c>
      <c r="E341" s="4"/>
      <c r="F341" s="4"/>
      <c r="G341" s="4"/>
      <c r="H341" s="4">
        <v>3.0614016055543036E-2</v>
      </c>
      <c r="I341" s="4">
        <v>0.1038083538083535</v>
      </c>
      <c r="J341" s="13"/>
      <c r="K341" s="4"/>
    </row>
    <row r="342" spans="1:14" x14ac:dyDescent="0.25">
      <c r="A342" s="3">
        <v>42055</v>
      </c>
      <c r="B342" s="6" t="s">
        <v>39</v>
      </c>
      <c r="C342" s="7" t="s">
        <v>44</v>
      </c>
      <c r="D342" s="4">
        <v>0.81610942249240115</v>
      </c>
      <c r="E342" s="4"/>
      <c r="F342" s="4"/>
      <c r="G342" s="4"/>
      <c r="H342" s="4">
        <v>3.0848963474826796E-2</v>
      </c>
      <c r="I342" s="4">
        <v>9.5732755399446839E-2</v>
      </c>
      <c r="J342" s="13"/>
      <c r="K342" s="4"/>
    </row>
    <row r="343" spans="1:14" x14ac:dyDescent="0.25">
      <c r="A343" s="3">
        <v>42069</v>
      </c>
      <c r="B343" s="6" t="s">
        <v>40</v>
      </c>
      <c r="C343" s="7" t="s">
        <v>44</v>
      </c>
      <c r="D343" s="4">
        <v>0.80095923261390878</v>
      </c>
      <c r="E343" s="4">
        <v>0.11245516687631606</v>
      </c>
      <c r="F343" s="4">
        <v>0.20942277896560857</v>
      </c>
      <c r="G343" s="4">
        <v>0.15493411891387487</v>
      </c>
      <c r="H343" s="4">
        <v>9.2233905183525255E-4</v>
      </c>
      <c r="I343" s="4">
        <v>0.10595813204508875</v>
      </c>
      <c r="J343" s="13">
        <v>25.125227275332254</v>
      </c>
      <c r="K343" s="4">
        <v>0.80312435531904769</v>
      </c>
      <c r="L343" s="66">
        <v>7.9818729698660097E-3</v>
      </c>
      <c r="M343" s="66">
        <v>1.7725977634377763E-2</v>
      </c>
      <c r="N343" s="66">
        <v>0.1389053218132526</v>
      </c>
    </row>
    <row r="344" spans="1:14" x14ac:dyDescent="0.25">
      <c r="A344" s="3">
        <v>42069</v>
      </c>
      <c r="B344" s="6" t="s">
        <v>40</v>
      </c>
      <c r="C344" s="7" t="s">
        <v>44</v>
      </c>
      <c r="D344" s="4">
        <v>0.80384615384615388</v>
      </c>
      <c r="E344" s="4">
        <v>0.11705241352319717</v>
      </c>
      <c r="F344" s="4">
        <v>0.2379094287936451</v>
      </c>
      <c r="G344" s="4">
        <v>0.1173849268697625</v>
      </c>
      <c r="H344" s="4"/>
      <c r="I344" s="4">
        <v>0.10865455740938544</v>
      </c>
      <c r="J344" s="13">
        <v>23.271344804932802</v>
      </c>
      <c r="K344" s="4">
        <v>0.80138490881141711</v>
      </c>
      <c r="L344" s="66">
        <v>8.3826942964913154E-3</v>
      </c>
      <c r="M344" s="66">
        <v>1.7477191983368948E-2</v>
      </c>
      <c r="N344" s="66">
        <v>0.15929192377091902</v>
      </c>
    </row>
    <row r="345" spans="1:14" x14ac:dyDescent="0.25">
      <c r="A345" s="3">
        <v>42069</v>
      </c>
      <c r="B345" s="6" t="s">
        <v>40</v>
      </c>
      <c r="C345" s="7" t="s">
        <v>44</v>
      </c>
      <c r="D345" s="4">
        <v>0.80380794701986757</v>
      </c>
      <c r="E345" s="4">
        <v>0.12245895713567734</v>
      </c>
      <c r="F345" s="4">
        <v>0.24860642848126027</v>
      </c>
      <c r="G345" s="4">
        <v>8.267154501797172E-2</v>
      </c>
      <c r="H345" s="4">
        <v>1.7805475183620967E-3</v>
      </c>
      <c r="I345" s="4">
        <v>0.10823812387251912</v>
      </c>
      <c r="J345" s="13">
        <v>22.409239918100106</v>
      </c>
      <c r="K345" s="4">
        <v>0.8678634725710398</v>
      </c>
      <c r="L345" s="66">
        <v>5.5787532337167782E-3</v>
      </c>
      <c r="M345" s="66">
        <v>1.8608463130602479E-2</v>
      </c>
      <c r="N345" s="66">
        <v>4.511184292878441E-2</v>
      </c>
    </row>
    <row r="346" spans="1:14" x14ac:dyDescent="0.25">
      <c r="A346" s="3">
        <v>42069</v>
      </c>
      <c r="B346" s="6" t="s">
        <v>40</v>
      </c>
      <c r="C346" s="7" t="s">
        <v>44</v>
      </c>
      <c r="D346" s="4">
        <v>0.80398457583547556</v>
      </c>
      <c r="E346" s="4"/>
      <c r="F346" s="4"/>
      <c r="G346" s="4"/>
      <c r="H346" s="4">
        <v>4.140608151822267E-2</v>
      </c>
      <c r="I346" s="4">
        <v>0.10801362495518085</v>
      </c>
      <c r="J346" s="13"/>
      <c r="K346" s="4"/>
    </row>
    <row r="347" spans="1:14" x14ac:dyDescent="0.25">
      <c r="A347" s="3">
        <v>42069</v>
      </c>
      <c r="B347" s="6" t="s">
        <v>40</v>
      </c>
      <c r="C347" s="7" t="s">
        <v>44</v>
      </c>
      <c r="D347" s="4">
        <v>0.80656934306569339</v>
      </c>
      <c r="E347" s="4"/>
      <c r="F347" s="4"/>
      <c r="G347" s="4"/>
      <c r="H347" s="4"/>
      <c r="I347" s="4">
        <v>0.10709174749562629</v>
      </c>
      <c r="J347" s="13"/>
      <c r="K347" s="4"/>
    </row>
    <row r="348" spans="1:14" x14ac:dyDescent="0.25">
      <c r="A348" s="3">
        <v>42069</v>
      </c>
      <c r="B348" s="6" t="s">
        <v>40</v>
      </c>
      <c r="C348" s="7" t="s">
        <v>44</v>
      </c>
      <c r="D348" s="4">
        <v>0.80566801619433204</v>
      </c>
      <c r="E348" s="4"/>
      <c r="F348" s="4"/>
      <c r="G348" s="4"/>
      <c r="H348" s="4">
        <v>5.0833672224481097E-2</v>
      </c>
      <c r="I348" s="4">
        <v>0.10670493086355333</v>
      </c>
      <c r="J348" s="13"/>
      <c r="K348" s="4"/>
    </row>
    <row r="349" spans="1:14" x14ac:dyDescent="0.25">
      <c r="A349" s="3">
        <v>42069</v>
      </c>
      <c r="B349" s="6" t="s">
        <v>40</v>
      </c>
      <c r="C349" s="7" t="s">
        <v>44</v>
      </c>
      <c r="D349" s="4">
        <v>0.79629629629629628</v>
      </c>
      <c r="E349" s="4"/>
      <c r="F349" s="4"/>
      <c r="G349" s="4"/>
      <c r="H349" s="4">
        <v>4.9446749654218469E-2</v>
      </c>
      <c r="I349" s="4">
        <v>0.10184814785182825</v>
      </c>
      <c r="J349" s="13"/>
      <c r="K349" s="4"/>
    </row>
    <row r="350" spans="1:14" x14ac:dyDescent="0.25">
      <c r="A350" s="3">
        <v>42069</v>
      </c>
      <c r="B350" s="6" t="s">
        <v>40</v>
      </c>
      <c r="C350" s="7" t="s">
        <v>44</v>
      </c>
      <c r="D350" s="4">
        <v>0.79862068965517241</v>
      </c>
      <c r="E350" s="4"/>
      <c r="F350" s="4"/>
      <c r="G350" s="4"/>
      <c r="H350" s="4">
        <v>4.8959827833572445E-2</v>
      </c>
      <c r="I350" s="4">
        <v>0.10812982005141449</v>
      </c>
      <c r="J350" s="13"/>
      <c r="K350" s="4"/>
    </row>
    <row r="351" spans="1:14" x14ac:dyDescent="0.25">
      <c r="A351" s="3">
        <v>42069</v>
      </c>
      <c r="B351" s="6" t="s">
        <v>40</v>
      </c>
      <c r="C351" s="7" t="s">
        <v>44</v>
      </c>
      <c r="D351" s="4">
        <v>0.79823269513991157</v>
      </c>
      <c r="E351" s="4"/>
      <c r="F351" s="4"/>
      <c r="G351" s="4"/>
      <c r="H351" s="4">
        <v>4.6156709473292645E-2</v>
      </c>
      <c r="I351" s="4">
        <v>0.10418581335115763</v>
      </c>
      <c r="J351" s="13"/>
      <c r="K351" s="4"/>
    </row>
    <row r="352" spans="1:14" x14ac:dyDescent="0.25">
      <c r="A352" s="3">
        <v>42083</v>
      </c>
      <c r="B352" s="6" t="s">
        <v>40</v>
      </c>
      <c r="C352" s="7" t="s">
        <v>44</v>
      </c>
      <c r="D352" s="4">
        <v>0.78695208970438324</v>
      </c>
      <c r="E352" s="4">
        <v>0.11776769906282425</v>
      </c>
      <c r="F352" s="4">
        <v>0.22499430113478491</v>
      </c>
      <c r="G352" s="4">
        <v>4.7082035138026827E-2</v>
      </c>
      <c r="H352" s="4">
        <v>8.53916725476358E-2</v>
      </c>
      <c r="I352" s="4">
        <v>0.10637884091793157</v>
      </c>
      <c r="J352" s="13">
        <v>22.094805097114083</v>
      </c>
      <c r="K352" s="4">
        <v>0.89480519480519483</v>
      </c>
      <c r="L352" s="66">
        <v>2.8910608070962188E-3</v>
      </c>
      <c r="M352" s="66">
        <v>3.6138260088702703E-4</v>
      </c>
      <c r="N352" s="66">
        <v>2.6019547263865964E-2</v>
      </c>
    </row>
    <row r="353" spans="1:14" x14ac:dyDescent="0.25">
      <c r="A353" s="3">
        <v>42083</v>
      </c>
      <c r="B353" s="6" t="s">
        <v>40</v>
      </c>
      <c r="C353" s="7" t="s">
        <v>44</v>
      </c>
      <c r="D353" s="4">
        <v>0.78853914447134787</v>
      </c>
      <c r="E353" s="4">
        <v>0.10692797601222991</v>
      </c>
      <c r="F353" s="4">
        <v>0.20783556716712856</v>
      </c>
      <c r="G353" s="4">
        <v>8.3068739954088658E-2</v>
      </c>
      <c r="H353" s="4">
        <v>7.8398510242085551E-2</v>
      </c>
      <c r="I353" s="4">
        <v>0.10267379679144467</v>
      </c>
      <c r="J353" s="13">
        <v>24.091220857839843</v>
      </c>
      <c r="K353" s="4">
        <v>0.92330827067669186</v>
      </c>
      <c r="L353" s="66">
        <v>3.2524434079832455E-3</v>
      </c>
      <c r="M353" s="66">
        <v>0</v>
      </c>
      <c r="N353" s="66">
        <v>3.3608581882493542E-2</v>
      </c>
    </row>
    <row r="354" spans="1:14" x14ac:dyDescent="0.25">
      <c r="A354" s="3">
        <v>42083</v>
      </c>
      <c r="B354" s="6" t="s">
        <v>40</v>
      </c>
      <c r="C354" s="7" t="s">
        <v>44</v>
      </c>
      <c r="D354" s="4">
        <v>0.79864763335837707</v>
      </c>
      <c r="E354" s="4">
        <v>0.11391446739435196</v>
      </c>
      <c r="F354" s="4">
        <v>0.21865092086886581</v>
      </c>
      <c r="G354" s="4">
        <v>0.10822091165863824</v>
      </c>
      <c r="H354" s="4">
        <v>0.11447132616487443</v>
      </c>
      <c r="I354" s="4">
        <v>0.11336318642470046</v>
      </c>
      <c r="J354" s="13">
        <v>22.710246569816189</v>
      </c>
      <c r="K354" s="4">
        <v>0.92929292929292928</v>
      </c>
      <c r="L354" s="66">
        <v>3.2524434079832455E-3</v>
      </c>
      <c r="M354" s="66">
        <v>0</v>
      </c>
      <c r="N354" s="66">
        <v>2.2044338654108667E-2</v>
      </c>
    </row>
    <row r="355" spans="1:14" x14ac:dyDescent="0.25">
      <c r="A355" s="3">
        <v>42083</v>
      </c>
      <c r="B355" s="6" t="s">
        <v>40</v>
      </c>
      <c r="C355" s="7" t="s">
        <v>44</v>
      </c>
      <c r="D355" s="4">
        <v>0.78906851424172442</v>
      </c>
      <c r="E355" s="4"/>
      <c r="F355" s="4"/>
      <c r="G355" s="4"/>
      <c r="H355" s="4">
        <v>0.11064638783269976</v>
      </c>
      <c r="I355" s="4">
        <v>0.11399401742749378</v>
      </c>
      <c r="J355" s="13"/>
      <c r="K355" s="4"/>
    </row>
    <row r="356" spans="1:14" x14ac:dyDescent="0.25">
      <c r="A356" s="3">
        <v>42083</v>
      </c>
      <c r="B356" s="6" t="s">
        <v>40</v>
      </c>
      <c r="C356" s="7" t="s">
        <v>44</v>
      </c>
      <c r="D356" s="4">
        <v>0.79867256637168127</v>
      </c>
      <c r="E356" s="4"/>
      <c r="F356" s="4"/>
      <c r="G356" s="4"/>
      <c r="H356" s="4">
        <v>0.12787663107947822</v>
      </c>
      <c r="I356" s="4">
        <v>0.10914105594956638</v>
      </c>
      <c r="J356" s="13"/>
      <c r="K356" s="4"/>
    </row>
    <row r="357" spans="1:14" x14ac:dyDescent="0.25">
      <c r="A357" s="3">
        <v>42083</v>
      </c>
      <c r="B357" s="6" t="s">
        <v>40</v>
      </c>
      <c r="C357" s="7" t="s">
        <v>44</v>
      </c>
      <c r="D357" s="4">
        <v>0.78972602739726028</v>
      </c>
      <c r="E357" s="4"/>
      <c r="F357" s="4"/>
      <c r="G357" s="4"/>
      <c r="H357" s="4">
        <v>0.10498097544102369</v>
      </c>
      <c r="I357" s="4">
        <v>0.11562308373645772</v>
      </c>
      <c r="J357" s="13"/>
      <c r="K357" s="4"/>
    </row>
    <row r="358" spans="1:14" x14ac:dyDescent="0.25">
      <c r="A358" s="3">
        <v>42083</v>
      </c>
      <c r="B358" s="6" t="s">
        <v>40</v>
      </c>
      <c r="C358" s="7" t="s">
        <v>44</v>
      </c>
      <c r="D358" s="4">
        <v>0.78701298701298694</v>
      </c>
      <c r="E358" s="4"/>
      <c r="F358" s="4"/>
      <c r="G358" s="4"/>
      <c r="H358" s="4">
        <v>0.1260406582768635</v>
      </c>
      <c r="I358" s="4">
        <v>0.10785893881761274</v>
      </c>
      <c r="J358" s="13"/>
      <c r="K358" s="4"/>
    </row>
    <row r="359" spans="1:14" x14ac:dyDescent="0.25">
      <c r="A359" s="3">
        <v>42083</v>
      </c>
      <c r="B359" s="6" t="s">
        <v>40</v>
      </c>
      <c r="C359" s="7" t="s">
        <v>44</v>
      </c>
      <c r="D359" s="4">
        <v>0.78937198067632841</v>
      </c>
      <c r="E359" s="4"/>
      <c r="F359" s="4"/>
      <c r="G359" s="4"/>
      <c r="H359" s="4">
        <v>0.12216792536650378</v>
      </c>
      <c r="I359" s="4">
        <v>0.1038083538083535</v>
      </c>
      <c r="J359" s="13"/>
      <c r="K359" s="4"/>
    </row>
    <row r="360" spans="1:14" x14ac:dyDescent="0.25">
      <c r="A360" s="3">
        <v>42083</v>
      </c>
      <c r="B360" s="6" t="s">
        <v>40</v>
      </c>
      <c r="C360" s="7" t="s">
        <v>44</v>
      </c>
      <c r="D360" s="4">
        <v>0.79737045630317094</v>
      </c>
      <c r="E360" s="4"/>
      <c r="F360" s="4"/>
      <c r="G360" s="4"/>
      <c r="H360" s="4">
        <v>0.10752907569883685</v>
      </c>
      <c r="I360" s="4">
        <v>9.5732755399446839E-2</v>
      </c>
      <c r="J360" s="13"/>
      <c r="K360" s="4"/>
    </row>
    <row r="361" spans="1:14" x14ac:dyDescent="0.25">
      <c r="A361" s="3">
        <v>42096</v>
      </c>
      <c r="B361" s="6" t="s">
        <v>40</v>
      </c>
      <c r="C361" s="7" t="s">
        <v>44</v>
      </c>
      <c r="D361" s="4">
        <v>0.81067000104199227</v>
      </c>
      <c r="E361" s="4">
        <v>0.11271527409553528</v>
      </c>
      <c r="F361" s="4">
        <v>0.19365398340808987</v>
      </c>
      <c r="G361" s="4">
        <v>4.2006214041461085E-2</v>
      </c>
      <c r="H361" s="4">
        <v>0.13854595336076814</v>
      </c>
      <c r="I361" s="4">
        <v>6.9962111199224325E-2</v>
      </c>
      <c r="J361" s="13">
        <v>24.428008060078838</v>
      </c>
      <c r="K361" s="4">
        <v>0.9058796228111653</v>
      </c>
      <c r="L361" s="66">
        <v>4.7438163703507662E-3</v>
      </c>
      <c r="M361" s="66">
        <v>1.9245193754591973E-2</v>
      </c>
      <c r="N361" s="66">
        <v>2.9795928617391373E-2</v>
      </c>
    </row>
    <row r="362" spans="1:14" x14ac:dyDescent="0.25">
      <c r="A362" s="3">
        <v>42096</v>
      </c>
      <c r="B362" s="6" t="s">
        <v>40</v>
      </c>
      <c r="C362" s="7" t="s">
        <v>44</v>
      </c>
      <c r="D362" s="4">
        <v>0.81467144101422617</v>
      </c>
      <c r="E362" s="4">
        <v>0.10578299313783646</v>
      </c>
      <c r="F362" s="4">
        <v>0.23280183530443133</v>
      </c>
      <c r="G362" s="4">
        <v>6.1234140588806774E-2</v>
      </c>
      <c r="H362" s="4">
        <v>0.13746478873239454</v>
      </c>
      <c r="I362" s="4">
        <v>6.513935121728355E-2</v>
      </c>
      <c r="J362" s="13">
        <v>25.922927903761902</v>
      </c>
      <c r="K362" s="4">
        <v>0.87682850987603622</v>
      </c>
      <c r="L362" s="66">
        <v>7.2188509983598607E-3</v>
      </c>
      <c r="M362" s="66">
        <v>1.7988296974820021E-2</v>
      </c>
      <c r="N362" s="66">
        <v>6.6471567582212954E-2</v>
      </c>
    </row>
    <row r="363" spans="1:14" x14ac:dyDescent="0.25">
      <c r="A363" s="3">
        <v>42096</v>
      </c>
      <c r="B363" s="6" t="s">
        <v>40</v>
      </c>
      <c r="C363" s="7" t="s">
        <v>44</v>
      </c>
      <c r="D363" s="4">
        <v>0.81834407535944476</v>
      </c>
      <c r="E363" s="4">
        <v>9.7485542297363281E-2</v>
      </c>
      <c r="F363" s="4">
        <v>0.27681469305012346</v>
      </c>
      <c r="G363" s="4">
        <v>8.41884226150207E-2</v>
      </c>
      <c r="H363" s="4">
        <v>0.11867759254026555</v>
      </c>
      <c r="I363" s="4">
        <v>7.2978608386746746E-2</v>
      </c>
      <c r="J363" s="13">
        <v>28.73725799982391</v>
      </c>
      <c r="K363" s="4">
        <v>0.51731621117517945</v>
      </c>
      <c r="L363" s="66">
        <v>9.1567975751007651E-3</v>
      </c>
      <c r="M363" s="66">
        <v>1.7912163359305198E-2</v>
      </c>
      <c r="N363" s="66">
        <v>0.9129112624004464</v>
      </c>
    </row>
    <row r="364" spans="1:14" x14ac:dyDescent="0.25">
      <c r="A364" s="3">
        <v>42096</v>
      </c>
      <c r="B364" s="6" t="s">
        <v>40</v>
      </c>
      <c r="C364" s="7" t="s">
        <v>44</v>
      </c>
      <c r="D364" s="4">
        <v>0.79870458455621895</v>
      </c>
      <c r="E364" s="4"/>
      <c r="F364" s="4"/>
      <c r="G364" s="4"/>
      <c r="H364" s="4">
        <v>9.9461048505634642E-2</v>
      </c>
      <c r="I364" s="4">
        <v>6.1721599999999627E-2</v>
      </c>
      <c r="J364" s="13"/>
      <c r="K364" s="4"/>
    </row>
    <row r="365" spans="1:14" x14ac:dyDescent="0.25">
      <c r="A365" s="3">
        <v>42096</v>
      </c>
      <c r="B365" s="6" t="s">
        <v>40</v>
      </c>
      <c r="C365" s="7" t="s">
        <v>44</v>
      </c>
      <c r="D365" s="4">
        <v>0.80347222222222225</v>
      </c>
      <c r="E365" s="4"/>
      <c r="F365" s="4"/>
      <c r="G365" s="4"/>
      <c r="H365" s="4">
        <v>0.11849778399813393</v>
      </c>
      <c r="I365" s="4">
        <v>7.4736054534872559E-2</v>
      </c>
      <c r="J365" s="13"/>
      <c r="K365" s="4"/>
    </row>
    <row r="366" spans="1:14" x14ac:dyDescent="0.25">
      <c r="A366" s="3">
        <v>42096</v>
      </c>
      <c r="B366" s="6" t="s">
        <v>40</v>
      </c>
      <c r="C366" s="7" t="s">
        <v>44</v>
      </c>
      <c r="D366" s="4">
        <v>0.81071876680408672</v>
      </c>
      <c r="E366" s="4"/>
      <c r="F366" s="4"/>
      <c r="G366" s="4"/>
      <c r="H366" s="4">
        <v>0.12161572052401715</v>
      </c>
      <c r="I366" s="4">
        <v>6.9421487603306173E-2</v>
      </c>
      <c r="J366" s="13"/>
      <c r="K366" s="4"/>
    </row>
    <row r="367" spans="1:14" x14ac:dyDescent="0.25">
      <c r="A367" s="3">
        <v>42096</v>
      </c>
      <c r="B367" s="6" t="s">
        <v>40</v>
      </c>
      <c r="C367" s="7" t="s">
        <v>44</v>
      </c>
      <c r="D367" s="4">
        <v>0.79251126126126126</v>
      </c>
      <c r="E367" s="4"/>
      <c r="F367" s="4"/>
      <c r="G367" s="4"/>
      <c r="H367" s="4">
        <v>0.13170731707317052</v>
      </c>
      <c r="I367" s="4">
        <v>7.671321857746026E-2</v>
      </c>
      <c r="J367" s="13"/>
      <c r="K367" s="4"/>
    </row>
    <row r="368" spans="1:14" x14ac:dyDescent="0.25">
      <c r="A368" s="3">
        <v>42096</v>
      </c>
      <c r="B368" s="6" t="s">
        <v>40</v>
      </c>
      <c r="C368" s="7" t="s">
        <v>44</v>
      </c>
      <c r="D368" s="4">
        <v>0.79621528131040797</v>
      </c>
      <c r="E368" s="4"/>
      <c r="F368" s="4"/>
      <c r="G368" s="4"/>
      <c r="H368" s="4">
        <v>9.4776648546442854E-2</v>
      </c>
      <c r="I368" s="4">
        <v>5.2142571085301778E-2</v>
      </c>
      <c r="J368" s="13"/>
      <c r="K368" s="4"/>
    </row>
    <row r="369" spans="1:14" x14ac:dyDescent="0.25">
      <c r="A369" s="3">
        <v>42096</v>
      </c>
      <c r="B369" s="6" t="s">
        <v>40</v>
      </c>
      <c r="C369" s="7" t="s">
        <v>44</v>
      </c>
      <c r="D369" s="4">
        <v>0.79702702702702699</v>
      </c>
      <c r="E369" s="4"/>
      <c r="F369" s="4"/>
      <c r="G369" s="4"/>
      <c r="H369" s="4">
        <v>0.11328024659645519</v>
      </c>
      <c r="I369" s="4">
        <v>6.8901772960256E-2</v>
      </c>
      <c r="J369" s="13"/>
      <c r="K369" s="4"/>
    </row>
    <row r="370" spans="1:14" x14ac:dyDescent="0.25">
      <c r="A370" s="3">
        <v>42111</v>
      </c>
      <c r="B370" s="6" t="s">
        <v>40</v>
      </c>
      <c r="C370" s="7" t="s">
        <v>44</v>
      </c>
      <c r="D370" s="4">
        <v>0.80575478862543248</v>
      </c>
      <c r="E370" s="4">
        <v>0.13414591550827026</v>
      </c>
      <c r="F370" s="4">
        <v>0.22564244796730576</v>
      </c>
      <c r="G370" s="4"/>
      <c r="H370" s="4"/>
      <c r="I370" s="4">
        <v>0.10072356520309064</v>
      </c>
      <c r="J370" s="13">
        <v>20.860328935237128</v>
      </c>
      <c r="K370" s="4">
        <v>0.79143882632166795</v>
      </c>
      <c r="L370" s="66">
        <v>8.506201224337746E-3</v>
      </c>
      <c r="M370" s="66">
        <v>1.7323858148508852E-2</v>
      </c>
      <c r="N370" s="66">
        <v>0.17268488246316255</v>
      </c>
    </row>
    <row r="371" spans="1:14" x14ac:dyDescent="0.25">
      <c r="A371" s="3">
        <v>42111</v>
      </c>
      <c r="B371" s="6" t="s">
        <v>40</v>
      </c>
      <c r="C371" s="7" t="s">
        <v>44</v>
      </c>
      <c r="D371" s="4">
        <v>0.80932061579651937</v>
      </c>
      <c r="E371" s="4">
        <v>0.11168277263641356</v>
      </c>
      <c r="G371" s="4">
        <v>7.354862284853235E-2</v>
      </c>
      <c r="H371" s="4"/>
      <c r="I371" s="4">
        <v>0.10060899307583192</v>
      </c>
      <c r="J371" s="13">
        <v>24.83729638164812</v>
      </c>
      <c r="K371" s="4">
        <v>0.85308641975308641</v>
      </c>
      <c r="L371" s="66">
        <v>3.2524434079832455E-3</v>
      </c>
      <c r="M371" s="66">
        <v>0</v>
      </c>
      <c r="N371" s="66">
        <v>3.9752086097573004E-2</v>
      </c>
    </row>
    <row r="372" spans="1:14" x14ac:dyDescent="0.25">
      <c r="A372" s="3">
        <v>42111</v>
      </c>
      <c r="B372" s="6" t="s">
        <v>40</v>
      </c>
      <c r="C372" s="7" t="s">
        <v>44</v>
      </c>
      <c r="D372" s="4">
        <v>0.81407183420606244</v>
      </c>
      <c r="E372" s="4">
        <v>9.4414092600345612E-2</v>
      </c>
      <c r="G372" s="4"/>
      <c r="H372" s="4"/>
      <c r="I372" s="4">
        <v>0.10956432070121289</v>
      </c>
      <c r="J372" s="13">
        <v>27.112552709527151</v>
      </c>
      <c r="K372" s="4">
        <v>0.38331376472277412</v>
      </c>
      <c r="L372" s="66">
        <v>6.196584179129036E-3</v>
      </c>
      <c r="M372" s="66">
        <v>1.8885981514117505E-2</v>
      </c>
      <c r="N372" s="66">
        <v>0.56470378998675075</v>
      </c>
    </row>
    <row r="373" spans="1:14" x14ac:dyDescent="0.25">
      <c r="A373" s="3">
        <v>42111</v>
      </c>
      <c r="B373" s="6" t="s">
        <v>40</v>
      </c>
      <c r="C373" s="7" t="s">
        <v>44</v>
      </c>
      <c r="D373" s="4">
        <v>0.81647278770253429</v>
      </c>
      <c r="F373" s="4">
        <v>0.17837470598934904</v>
      </c>
      <c r="G373" s="4"/>
      <c r="H373" s="4">
        <v>0.10138029509757263</v>
      </c>
      <c r="I373" s="4">
        <v>0.11299522121165485</v>
      </c>
      <c r="J373" s="13"/>
      <c r="K373" s="4"/>
    </row>
    <row r="374" spans="1:14" x14ac:dyDescent="0.25">
      <c r="A374" s="3">
        <v>42111</v>
      </c>
      <c r="B374" s="6" t="s">
        <v>40</v>
      </c>
      <c r="C374" s="7" t="s">
        <v>44</v>
      </c>
      <c r="D374" s="4">
        <v>0.75775445217596404</v>
      </c>
      <c r="F374" s="4">
        <v>0.17898969455374392</v>
      </c>
      <c r="G374" s="4"/>
      <c r="H374" s="4">
        <v>7.9926079926079918E-2</v>
      </c>
      <c r="I374" s="4">
        <v>0.11726539009336877</v>
      </c>
      <c r="J374" s="13"/>
      <c r="K374" s="4"/>
    </row>
    <row r="375" spans="1:14" x14ac:dyDescent="0.25">
      <c r="A375" s="3">
        <v>42111</v>
      </c>
      <c r="B375" s="6" t="s">
        <v>40</v>
      </c>
      <c r="C375" s="7" t="s">
        <v>44</v>
      </c>
      <c r="D375" s="4">
        <v>0.79509143407122229</v>
      </c>
      <c r="F375" s="4">
        <v>0.17704303476538513</v>
      </c>
      <c r="G375" s="4"/>
      <c r="H375" s="4">
        <v>9.3594009983361315E-2</v>
      </c>
      <c r="I375" s="4">
        <v>0.38694433319983951</v>
      </c>
      <c r="J375" s="13"/>
      <c r="K375" s="4"/>
    </row>
    <row r="376" spans="1:14" x14ac:dyDescent="0.25">
      <c r="A376" s="3">
        <v>42111</v>
      </c>
      <c r="B376" s="6" t="s">
        <v>40</v>
      </c>
      <c r="C376" s="7" t="s">
        <v>44</v>
      </c>
      <c r="D376" s="4">
        <v>0.80789764359351979</v>
      </c>
      <c r="F376" s="4"/>
      <c r="G376" s="4"/>
      <c r="H376" s="4"/>
      <c r="I376" s="4">
        <v>0.10826383623957504</v>
      </c>
      <c r="J376" s="13"/>
      <c r="K376" s="4"/>
    </row>
    <row r="377" spans="1:14" x14ac:dyDescent="0.25">
      <c r="A377" s="3">
        <v>42111</v>
      </c>
      <c r="B377" s="6" t="s">
        <v>40</v>
      </c>
      <c r="C377" s="7" t="s">
        <v>44</v>
      </c>
      <c r="D377" s="4">
        <v>0.81665614003428666</v>
      </c>
      <c r="F377" s="4"/>
      <c r="G377" s="4"/>
      <c r="H377" s="4"/>
      <c r="I377" s="4">
        <v>0.10444379476684749</v>
      </c>
      <c r="J377" s="13"/>
      <c r="K377" s="4"/>
    </row>
    <row r="378" spans="1:14" x14ac:dyDescent="0.25">
      <c r="A378" s="3">
        <v>42111</v>
      </c>
      <c r="B378" s="6" t="s">
        <v>40</v>
      </c>
      <c r="C378" s="7" t="s">
        <v>44</v>
      </c>
      <c r="D378" s="4">
        <v>0.81790970316787226</v>
      </c>
      <c r="F378" s="4"/>
      <c r="G378" s="4"/>
      <c r="H378" s="4"/>
      <c r="I378" s="4">
        <v>0.12457322944935698</v>
      </c>
      <c r="J378" s="13"/>
      <c r="K378" s="4"/>
    </row>
    <row r="379" spans="1:14" x14ac:dyDescent="0.25">
      <c r="A379" s="3">
        <v>42124</v>
      </c>
      <c r="B379" s="6" t="s">
        <v>40</v>
      </c>
      <c r="C379" s="7" t="s">
        <v>44</v>
      </c>
      <c r="D379" s="4">
        <v>0.83613132412765712</v>
      </c>
      <c r="F379" s="4"/>
      <c r="G379" s="4">
        <v>7.1653228233722083E-2</v>
      </c>
      <c r="H379" s="4">
        <v>6.3917080544158789E-2</v>
      </c>
      <c r="I379" s="4">
        <v>0.13750543242068589</v>
      </c>
      <c r="J379" s="13"/>
      <c r="K379" s="4">
        <v>0.84457142857142853</v>
      </c>
      <c r="L379" s="66">
        <v>4.3365912106443274E-3</v>
      </c>
      <c r="M379" s="66">
        <v>0</v>
      </c>
      <c r="N379" s="66">
        <v>9.3959476230627101E-2</v>
      </c>
    </row>
    <row r="380" spans="1:14" x14ac:dyDescent="0.25">
      <c r="A380" s="3">
        <v>42124</v>
      </c>
      <c r="B380" s="6" t="s">
        <v>40</v>
      </c>
      <c r="C380" s="7" t="s">
        <v>44</v>
      </c>
      <c r="D380" s="4">
        <v>0.84160305343511443</v>
      </c>
      <c r="F380" s="4"/>
      <c r="G380" s="4">
        <v>4.3639243742371027E-2</v>
      </c>
      <c r="H380" s="4">
        <v>6.1120196238757085E-2</v>
      </c>
      <c r="I380" s="4">
        <v>0.12079279279279299</v>
      </c>
      <c r="J380" s="13"/>
      <c r="K380" s="4">
        <v>0.8225490196078431</v>
      </c>
      <c r="L380" s="66">
        <v>4.6979738115313545E-3</v>
      </c>
      <c r="M380" s="66">
        <v>3.6138260088702763E-4</v>
      </c>
      <c r="N380" s="66">
        <v>0.1257611451086855</v>
      </c>
    </row>
    <row r="381" spans="1:14" x14ac:dyDescent="0.25">
      <c r="A381" s="3">
        <v>42124</v>
      </c>
      <c r="B381" s="6" t="s">
        <v>40</v>
      </c>
      <c r="C381" s="7" t="s">
        <v>44</v>
      </c>
      <c r="D381" s="4">
        <v>0.84278464254192409</v>
      </c>
      <c r="F381" s="4"/>
      <c r="G381" s="4">
        <v>7.9547273695218914E-4</v>
      </c>
      <c r="H381" s="4"/>
      <c r="I381" s="4">
        <v>0.14807459851493709</v>
      </c>
      <c r="J381" s="13"/>
      <c r="K381" s="4">
        <v>0.90316961880692315</v>
      </c>
      <c r="L381" s="66">
        <v>5.1791622263400615E-3</v>
      </c>
      <c r="M381" s="66">
        <v>1.8906745227439722E-2</v>
      </c>
      <c r="N381" s="66">
        <v>9.4544107993859733E-2</v>
      </c>
    </row>
    <row r="382" spans="1:14" x14ac:dyDescent="0.25">
      <c r="A382" s="3">
        <v>42124</v>
      </c>
      <c r="B382" s="6" t="s">
        <v>40</v>
      </c>
      <c r="C382" s="7" t="s">
        <v>44</v>
      </c>
      <c r="D382" s="4">
        <v>0.84080533770338284</v>
      </c>
      <c r="F382" s="4"/>
      <c r="G382" s="4"/>
      <c r="H382" s="4">
        <v>7.1475266942689242E-2</v>
      </c>
      <c r="I382" s="4">
        <v>0.12121212121212072</v>
      </c>
      <c r="J382" s="13"/>
      <c r="K382" s="4"/>
    </row>
    <row r="383" spans="1:14" x14ac:dyDescent="0.25">
      <c r="A383" s="3">
        <v>42124</v>
      </c>
      <c r="B383" s="6" t="s">
        <v>40</v>
      </c>
      <c r="C383" s="7" t="s">
        <v>44</v>
      </c>
      <c r="D383" s="4">
        <v>0.84345641249726899</v>
      </c>
      <c r="F383" s="4"/>
      <c r="G383" s="4"/>
      <c r="H383" s="4">
        <v>0.10600706713780916</v>
      </c>
      <c r="I383" s="4">
        <v>0.11668888760071873</v>
      </c>
      <c r="J383" s="13"/>
      <c r="K383" s="4"/>
    </row>
    <row r="384" spans="1:14" x14ac:dyDescent="0.25">
      <c r="A384" s="3">
        <v>42124</v>
      </c>
      <c r="B384" s="6" t="s">
        <v>40</v>
      </c>
      <c r="C384" s="7" t="s">
        <v>44</v>
      </c>
      <c r="D384" s="4">
        <v>0.84303918065975936</v>
      </c>
      <c r="F384" s="4"/>
      <c r="G384" s="4"/>
      <c r="H384" s="4">
        <v>9.6469104665825922E-2</v>
      </c>
      <c r="I384" s="4">
        <v>0.12718319107025594</v>
      </c>
      <c r="J384" s="13"/>
      <c r="K384" s="4"/>
    </row>
    <row r="385" spans="1:14" x14ac:dyDescent="0.25">
      <c r="A385" s="3">
        <v>42124</v>
      </c>
      <c r="B385" s="6" t="s">
        <v>40</v>
      </c>
      <c r="C385" s="7" t="s">
        <v>44</v>
      </c>
      <c r="D385" s="4">
        <v>0.8275114243668189</v>
      </c>
      <c r="F385" s="4"/>
      <c r="G385" s="4"/>
      <c r="H385" s="4">
        <v>0.12463289280469902</v>
      </c>
      <c r="I385" s="4">
        <v>0.10813302134297648</v>
      </c>
      <c r="J385" s="13"/>
      <c r="K385" s="4"/>
    </row>
    <row r="386" spans="1:14" x14ac:dyDescent="0.25">
      <c r="A386" s="3">
        <v>42124</v>
      </c>
      <c r="B386" s="6" t="s">
        <v>40</v>
      </c>
      <c r="C386" s="7" t="s">
        <v>44</v>
      </c>
      <c r="D386" s="4">
        <v>0.82230119946690372</v>
      </c>
      <c r="F386" s="4"/>
      <c r="G386" s="4"/>
      <c r="H386" s="4">
        <v>0.12327355184498057</v>
      </c>
      <c r="I386" s="4">
        <v>0.11623529411764658</v>
      </c>
      <c r="J386" s="13"/>
      <c r="K386" s="4"/>
    </row>
    <row r="387" spans="1:14" x14ac:dyDescent="0.25">
      <c r="A387" s="3">
        <v>42124</v>
      </c>
      <c r="B387" s="6" t="s">
        <v>40</v>
      </c>
      <c r="C387" s="7" t="s">
        <v>44</v>
      </c>
      <c r="D387" s="4">
        <v>0.83136810279667417</v>
      </c>
      <c r="F387" s="4"/>
      <c r="G387" s="4"/>
      <c r="H387" s="4">
        <v>0.12402840418385941</v>
      </c>
      <c r="I387" s="4">
        <v>0.10691722015227718</v>
      </c>
      <c r="J387" s="13"/>
      <c r="K387" s="4"/>
    </row>
    <row r="388" spans="1:14" x14ac:dyDescent="0.25">
      <c r="A388" s="3">
        <v>42139</v>
      </c>
      <c r="B388" s="6" t="s">
        <v>40</v>
      </c>
      <c r="C388" s="7" t="s">
        <v>44</v>
      </c>
      <c r="D388" s="4">
        <v>0.81747047944231044</v>
      </c>
      <c r="E388" s="4">
        <v>0.10309939086437225</v>
      </c>
      <c r="F388" s="4">
        <v>0.25475351147838737</v>
      </c>
      <c r="G388" s="4">
        <v>5.4751448483271424E-2</v>
      </c>
      <c r="H388" s="4">
        <v>9.2078071182548737E-2</v>
      </c>
      <c r="I388" s="4">
        <v>9.5713328868050312E-2</v>
      </c>
      <c r="J388" s="13">
        <v>25.769644030691079</v>
      </c>
      <c r="K388" s="4">
        <v>0.75306122448979596</v>
      </c>
      <c r="L388" s="66">
        <v>2.1682956053221637E-3</v>
      </c>
      <c r="M388" s="66">
        <v>7.2276520177405471E-4</v>
      </c>
      <c r="N388" s="66">
        <v>4.0836233900234088E-2</v>
      </c>
    </row>
    <row r="389" spans="1:14" x14ac:dyDescent="0.25">
      <c r="A389" s="3">
        <v>42139</v>
      </c>
      <c r="B389" s="6" t="s">
        <v>40</v>
      </c>
      <c r="C389" s="7" t="s">
        <v>44</v>
      </c>
      <c r="D389" s="4">
        <v>0.82005467031135404</v>
      </c>
      <c r="E389" s="4">
        <v>0.11040677130222321</v>
      </c>
      <c r="F389" s="4">
        <v>0.24777490342403985</v>
      </c>
      <c r="G389" s="4">
        <v>9.9448665091853294E-2</v>
      </c>
      <c r="H389" s="4">
        <v>9.9182932364956899E-2</v>
      </c>
      <c r="I389" s="4">
        <v>0.10226715084895523</v>
      </c>
      <c r="J389" s="13">
        <v>24.050977201137009</v>
      </c>
      <c r="K389" s="4">
        <v>0.89203539823008848</v>
      </c>
      <c r="L389" s="66">
        <v>2.8910608070962188E-3</v>
      </c>
      <c r="M389" s="66">
        <v>0</v>
      </c>
      <c r="N389" s="66">
        <v>4.1197616501121109E-2</v>
      </c>
    </row>
    <row r="390" spans="1:14" x14ac:dyDescent="0.25">
      <c r="A390" s="3">
        <v>42139</v>
      </c>
      <c r="B390" s="6" t="s">
        <v>40</v>
      </c>
      <c r="C390" s="7" t="s">
        <v>44</v>
      </c>
      <c r="D390" s="4">
        <v>0.82496254315679773</v>
      </c>
      <c r="E390" s="4">
        <v>0.10022361576557158</v>
      </c>
      <c r="F390" s="4">
        <v>0.25466251130113893</v>
      </c>
      <c r="G390" s="4">
        <v>3.0855536218089501E-2</v>
      </c>
      <c r="H390" s="4">
        <v>0.10995260663507078</v>
      </c>
      <c r="I390" s="4">
        <v>0.10270130874863001</v>
      </c>
      <c r="J390" s="13">
        <v>26.692045205001033</v>
      </c>
      <c r="K390" s="4">
        <v>0.88099173553719012</v>
      </c>
      <c r="L390" s="66">
        <v>2.5296782062091913E-3</v>
      </c>
      <c r="M390" s="66">
        <v>3.6138260088702735E-4</v>
      </c>
      <c r="N390" s="66">
        <v>4.9148033720635718E-2</v>
      </c>
    </row>
    <row r="391" spans="1:14" x14ac:dyDescent="0.25">
      <c r="A391" s="3">
        <v>42139</v>
      </c>
      <c r="B391" s="6" t="s">
        <v>40</v>
      </c>
      <c r="C391" s="7" t="s">
        <v>44</v>
      </c>
      <c r="D391" s="4">
        <v>0.82419876110961476</v>
      </c>
      <c r="E391" s="4"/>
      <c r="F391" s="4"/>
      <c r="G391" s="4"/>
      <c r="H391" s="4">
        <v>8.5278796064055307E-2</v>
      </c>
      <c r="I391" s="4">
        <v>9.2978606692265542E-2</v>
      </c>
      <c r="J391" s="13"/>
      <c r="K391" s="4"/>
    </row>
    <row r="392" spans="1:14" x14ac:dyDescent="0.25">
      <c r="A392" s="3">
        <v>42139</v>
      </c>
      <c r="B392" s="6" t="s">
        <v>40</v>
      </c>
      <c r="C392" s="7" t="s">
        <v>44</v>
      </c>
      <c r="D392" s="4">
        <v>0.82343440276044344</v>
      </c>
      <c r="E392" s="4"/>
      <c r="F392" s="4"/>
      <c r="G392" s="4"/>
      <c r="H392" s="4">
        <v>0.1200923787528867</v>
      </c>
      <c r="I392" s="4">
        <v>9.0756547749326108E-2</v>
      </c>
      <c r="J392" s="13"/>
      <c r="K392" s="4"/>
    </row>
    <row r="393" spans="1:14" x14ac:dyDescent="0.25">
      <c r="A393" s="3">
        <v>42139</v>
      </c>
      <c r="B393" s="6" t="s">
        <v>40</v>
      </c>
      <c r="C393" s="7" t="s">
        <v>44</v>
      </c>
      <c r="D393" s="4">
        <v>0.82710490769923461</v>
      </c>
      <c r="E393" s="4"/>
      <c r="F393" s="4"/>
      <c r="G393" s="4"/>
      <c r="H393" s="4">
        <v>9.3317132442284789E-2</v>
      </c>
      <c r="I393" s="4">
        <v>8.6537097460632706E-2</v>
      </c>
      <c r="J393" s="13"/>
      <c r="K393" s="4"/>
    </row>
    <row r="394" spans="1:14" x14ac:dyDescent="0.25">
      <c r="A394" s="3">
        <v>42139</v>
      </c>
      <c r="B394" s="6" t="s">
        <v>40</v>
      </c>
      <c r="C394" s="7" t="s">
        <v>44</v>
      </c>
      <c r="D394" s="4">
        <v>0.81058020477815695</v>
      </c>
      <c r="E394" s="4"/>
      <c r="F394" s="4"/>
      <c r="G394" s="4"/>
      <c r="H394" s="4">
        <v>0.3593155893536123</v>
      </c>
      <c r="I394" s="4">
        <v>9.7955266848748709E-2</v>
      </c>
      <c r="J394" s="13"/>
      <c r="K394" s="4"/>
    </row>
    <row r="395" spans="1:14" x14ac:dyDescent="0.25">
      <c r="A395" s="3">
        <v>42139</v>
      </c>
      <c r="B395" s="6" t="s">
        <v>40</v>
      </c>
      <c r="C395" s="7" t="s">
        <v>44</v>
      </c>
      <c r="D395" s="4">
        <v>0.83196566090140134</v>
      </c>
      <c r="E395" s="4"/>
      <c r="F395" s="4"/>
      <c r="G395" s="4"/>
      <c r="H395" s="4">
        <v>0.78637413394919176</v>
      </c>
      <c r="I395" s="4">
        <v>9.8073437604887209E-2</v>
      </c>
      <c r="J395" s="13"/>
      <c r="K395" s="4"/>
    </row>
    <row r="396" spans="1:14" x14ac:dyDescent="0.25">
      <c r="A396" s="3">
        <v>42139</v>
      </c>
      <c r="B396" s="6" t="s">
        <v>40</v>
      </c>
      <c r="C396" s="7" t="s">
        <v>44</v>
      </c>
      <c r="D396" s="4">
        <v>0.76002824858757068</v>
      </c>
      <c r="E396" s="4"/>
      <c r="F396" s="4"/>
      <c r="G396" s="4"/>
      <c r="H396" s="4">
        <v>8.6623054364989516E-2</v>
      </c>
      <c r="I396" s="4">
        <v>0.10040602849081229</v>
      </c>
      <c r="J396" s="13"/>
      <c r="K396" s="4"/>
    </row>
    <row r="397" spans="1:14" x14ac:dyDescent="0.25">
      <c r="A397" s="3">
        <v>42153</v>
      </c>
      <c r="B397" s="6" t="s">
        <v>40</v>
      </c>
      <c r="C397" s="7" t="s">
        <v>44</v>
      </c>
      <c r="D397" s="4">
        <v>0.82373940205265506</v>
      </c>
      <c r="E397" s="4">
        <v>0.13857418298721313</v>
      </c>
      <c r="F397" s="4">
        <v>0.20575130582120629</v>
      </c>
      <c r="G397" s="4">
        <v>0.12876389835236809</v>
      </c>
      <c r="H397" s="4">
        <v>9.7672186225101543E-2</v>
      </c>
      <c r="I397" s="4">
        <v>0.11030927835051614</v>
      </c>
      <c r="J397" s="13">
        <v>18.676979417081846</v>
      </c>
      <c r="K397" s="4">
        <v>0.91785714285714282</v>
      </c>
      <c r="L397" s="66">
        <v>3.9752086097573002E-3</v>
      </c>
      <c r="M397" s="66">
        <v>0</v>
      </c>
      <c r="N397" s="66">
        <v>3.7583790492250836E-2</v>
      </c>
    </row>
    <row r="398" spans="1:14" x14ac:dyDescent="0.25">
      <c r="A398" s="3">
        <v>42153</v>
      </c>
      <c r="B398" s="6" t="s">
        <v>40</v>
      </c>
      <c r="C398" s="7" t="s">
        <v>44</v>
      </c>
      <c r="D398" s="4">
        <v>0.82217280289926686</v>
      </c>
      <c r="E398" s="4">
        <v>0.1411236971616745</v>
      </c>
      <c r="F398" s="4">
        <v>0.23145267450319784</v>
      </c>
      <c r="G398" s="4">
        <v>7.290276067845021E-2</v>
      </c>
      <c r="H398" s="4">
        <v>9.8057354301572919E-2</v>
      </c>
      <c r="I398" s="4">
        <v>0.11180679785331042</v>
      </c>
      <c r="J398" s="13">
        <v>18.825182767267005</v>
      </c>
      <c r="K398" s="4">
        <v>0.87520661157024793</v>
      </c>
      <c r="L398" s="66">
        <v>3.9752086097573002E-3</v>
      </c>
      <c r="M398" s="66">
        <v>0</v>
      </c>
      <c r="N398" s="66">
        <v>5.0593564124183824E-2</v>
      </c>
    </row>
    <row r="399" spans="1:14" x14ac:dyDescent="0.25">
      <c r="A399" s="3">
        <v>42153</v>
      </c>
      <c r="B399" s="6" t="s">
        <v>40</v>
      </c>
      <c r="C399" s="7" t="s">
        <v>44</v>
      </c>
      <c r="D399" s="4">
        <v>0.83092567185860711</v>
      </c>
      <c r="E399" s="4">
        <v>0.11950452625751495</v>
      </c>
      <c r="F399" s="4">
        <v>0.20325915358203159</v>
      </c>
      <c r="G399" s="4">
        <v>1.7472122511617751E-2</v>
      </c>
      <c r="H399" s="4">
        <v>8.1152460984393993E-2</v>
      </c>
      <c r="I399" s="4">
        <v>0.1221101136092798</v>
      </c>
      <c r="J399" s="13">
        <v>21.866419079846374</v>
      </c>
      <c r="K399" s="4">
        <v>0.83761467889908248</v>
      </c>
      <c r="L399" s="66">
        <v>3.9752086097573002E-3</v>
      </c>
      <c r="M399" s="66">
        <v>0</v>
      </c>
      <c r="N399" s="66">
        <v>5.9989511747246538E-2</v>
      </c>
    </row>
    <row r="400" spans="1:14" x14ac:dyDescent="0.25">
      <c r="A400" s="3">
        <v>42153</v>
      </c>
      <c r="B400" s="6" t="s">
        <v>40</v>
      </c>
      <c r="C400" s="7" t="s">
        <v>44</v>
      </c>
      <c r="D400" s="4">
        <v>0.82342967866946548</v>
      </c>
      <c r="E400" s="4"/>
      <c r="F400" s="4"/>
      <c r="G400" s="4"/>
      <c r="H400" s="4">
        <v>4.9266247379455064E-2</v>
      </c>
      <c r="I400" s="4">
        <v>0.14683086462280304</v>
      </c>
      <c r="J400" s="13"/>
      <c r="K400" s="4"/>
    </row>
    <row r="401" spans="1:14" x14ac:dyDescent="0.25">
      <c r="A401" s="3">
        <v>42153</v>
      </c>
      <c r="B401" s="6" t="s">
        <v>40</v>
      </c>
      <c r="C401" s="7" t="s">
        <v>44</v>
      </c>
      <c r="D401" s="4">
        <v>0.83598104793756967</v>
      </c>
      <c r="E401" s="4"/>
      <c r="F401" s="4"/>
      <c r="G401" s="4"/>
      <c r="H401" s="4">
        <v>4.9986114968064377E-2</v>
      </c>
      <c r="I401" s="4">
        <v>0.1132895941409828</v>
      </c>
      <c r="J401" s="13"/>
      <c r="K401" s="4"/>
    </row>
    <row r="402" spans="1:14" x14ac:dyDescent="0.25">
      <c r="A402" s="3">
        <v>42153</v>
      </c>
      <c r="B402" s="6" t="s">
        <v>40</v>
      </c>
      <c r="C402" s="7" t="s">
        <v>44</v>
      </c>
      <c r="D402" s="4">
        <v>0.83536326299391017</v>
      </c>
      <c r="E402" s="4"/>
      <c r="F402" s="4"/>
      <c r="G402" s="4"/>
      <c r="H402" s="4">
        <v>5.9711007224819479E-2</v>
      </c>
      <c r="I402" s="4">
        <v>0.13802181271154645</v>
      </c>
      <c r="J402" s="13"/>
      <c r="K402" s="4"/>
    </row>
    <row r="403" spans="1:14" x14ac:dyDescent="0.25">
      <c r="A403" s="3">
        <v>42153</v>
      </c>
      <c r="B403" s="6" t="s">
        <v>40</v>
      </c>
      <c r="C403" s="7" t="s">
        <v>44</v>
      </c>
      <c r="D403" s="4">
        <v>0.82665148063781324</v>
      </c>
      <c r="E403" s="4"/>
      <c r="F403" s="4"/>
      <c r="G403" s="4"/>
      <c r="H403" s="4">
        <v>9.4395280235987866E-2</v>
      </c>
      <c r="I403" s="4">
        <v>0.11666367068128673</v>
      </c>
      <c r="J403" s="13"/>
      <c r="K403" s="4"/>
    </row>
    <row r="404" spans="1:14" x14ac:dyDescent="0.25">
      <c r="A404" s="3">
        <v>42153</v>
      </c>
      <c r="B404" s="6" t="s">
        <v>40</v>
      </c>
      <c r="C404" s="7" t="s">
        <v>44</v>
      </c>
      <c r="D404" s="4">
        <v>0.83049306975687343</v>
      </c>
      <c r="E404" s="4"/>
      <c r="F404" s="4"/>
      <c r="G404" s="4"/>
      <c r="H404" s="4">
        <v>5.4689564068692409E-2</v>
      </c>
      <c r="I404" s="4">
        <v>0.12846540987801669</v>
      </c>
      <c r="J404" s="13"/>
      <c r="K404" s="4"/>
    </row>
    <row r="405" spans="1:14" x14ac:dyDescent="0.25">
      <c r="A405" s="3">
        <v>42153</v>
      </c>
      <c r="B405" s="6" t="s">
        <v>40</v>
      </c>
      <c r="C405" s="7" t="s">
        <v>44</v>
      </c>
      <c r="D405" s="4">
        <v>0.83002061248527681</v>
      </c>
      <c r="E405" s="4"/>
      <c r="F405" s="4"/>
      <c r="G405" s="4"/>
      <c r="H405" s="4">
        <v>6.3674812030075412E-2</v>
      </c>
      <c r="I405" s="4">
        <v>0.11653466946823966</v>
      </c>
      <c r="J405" s="13"/>
      <c r="K405" s="4"/>
    </row>
    <row r="406" spans="1:14" x14ac:dyDescent="0.25">
      <c r="A406" s="3">
        <v>42167</v>
      </c>
      <c r="B406" s="6" t="s">
        <v>41</v>
      </c>
      <c r="C406" s="7" t="s">
        <v>44</v>
      </c>
      <c r="D406" s="4">
        <v>0.8274079376441581</v>
      </c>
      <c r="E406" s="4">
        <v>0.13409467041492462</v>
      </c>
      <c r="F406" s="4">
        <v>0.14135306379365231</v>
      </c>
      <c r="G406" s="4">
        <v>0.12358671700638428</v>
      </c>
      <c r="H406" s="4">
        <v>7.5624256837098613E-2</v>
      </c>
      <c r="I406" s="4">
        <v>0.12591592749710695</v>
      </c>
      <c r="J406" s="13">
        <v>20.477524188679535</v>
      </c>
      <c r="K406" s="4">
        <v>0.94021739130434778</v>
      </c>
      <c r="L406" s="66">
        <v>3.9752086097573002E-3</v>
      </c>
      <c r="M406" s="66">
        <v>0</v>
      </c>
      <c r="N406" s="66">
        <v>3.5776877487815703E-2</v>
      </c>
    </row>
    <row r="407" spans="1:14" x14ac:dyDescent="0.25">
      <c r="A407" s="3">
        <v>42167</v>
      </c>
      <c r="B407" s="6" t="s">
        <v>41</v>
      </c>
      <c r="C407" s="7" t="s">
        <v>44</v>
      </c>
      <c r="D407" s="4">
        <v>0.83545862918417624</v>
      </c>
      <c r="E407" s="4">
        <v>8.9490346610546112E-2</v>
      </c>
      <c r="F407" s="4">
        <v>0.20894733469027987</v>
      </c>
      <c r="G407" s="4">
        <v>8.9682226608802339E-4</v>
      </c>
      <c r="H407" s="4">
        <v>7.3829787234042432E-2</v>
      </c>
      <c r="I407" s="4">
        <v>0.12310902451747557</v>
      </c>
      <c r="J407" s="13">
        <v>30.814979796757875</v>
      </c>
      <c r="K407" s="4">
        <v>0.85539568345323747</v>
      </c>
      <c r="L407" s="66">
        <v>4.3365912106443274E-3</v>
      </c>
      <c r="M407" s="66">
        <v>0</v>
      </c>
      <c r="N407" s="66">
        <v>6.8301311567648154E-2</v>
      </c>
    </row>
    <row r="408" spans="1:14" x14ac:dyDescent="0.25">
      <c r="A408" s="3">
        <v>42167</v>
      </c>
      <c r="B408" s="6" t="s">
        <v>41</v>
      </c>
      <c r="C408" s="7" t="s">
        <v>44</v>
      </c>
      <c r="D408" s="4">
        <v>0.84010358860525347</v>
      </c>
      <c r="E408" s="4">
        <v>0.14358027279376984</v>
      </c>
      <c r="F408" s="4">
        <v>0.20292764838535107</v>
      </c>
      <c r="G408" s="4">
        <v>1.4985853998361047E-2</v>
      </c>
      <c r="H408" s="4">
        <v>8.7201125175809135E-2</v>
      </c>
      <c r="I408" s="4">
        <v>0.12561243453286017</v>
      </c>
      <c r="J408" s="13">
        <v>17.195929763544409</v>
      </c>
      <c r="K408" s="4">
        <v>0.84218749999999998</v>
      </c>
      <c r="L408" s="66">
        <v>3.9752086097573002E-3</v>
      </c>
      <c r="M408" s="66">
        <v>0</v>
      </c>
      <c r="N408" s="66">
        <v>6.902407676942221E-2</v>
      </c>
    </row>
    <row r="409" spans="1:14" x14ac:dyDescent="0.25">
      <c r="A409" s="3">
        <v>42167</v>
      </c>
      <c r="B409" s="6" t="s">
        <v>41</v>
      </c>
      <c r="C409" s="7" t="s">
        <v>44</v>
      </c>
      <c r="D409" s="4">
        <v>0.808457711442786</v>
      </c>
      <c r="E409" s="4"/>
      <c r="F409" s="4"/>
      <c r="G409" s="4"/>
      <c r="H409" s="4">
        <v>0.12358974358974384</v>
      </c>
      <c r="I409" s="4">
        <v>0.16805807622504534</v>
      </c>
      <c r="J409" s="13"/>
      <c r="K409" s="4"/>
    </row>
    <row r="410" spans="1:14" x14ac:dyDescent="0.25">
      <c r="A410" s="3">
        <v>42167</v>
      </c>
      <c r="B410" s="6" t="s">
        <v>41</v>
      </c>
      <c r="C410" s="7" t="s">
        <v>44</v>
      </c>
      <c r="D410" s="4">
        <v>0.8240325527321043</v>
      </c>
      <c r="E410" s="4"/>
      <c r="F410" s="4"/>
      <c r="G410" s="4"/>
      <c r="H410" s="4">
        <v>0.10720150129017136</v>
      </c>
      <c r="I410" s="4">
        <v>0.13828799885771506</v>
      </c>
      <c r="J410" s="13"/>
      <c r="K410" s="4"/>
    </row>
    <row r="411" spans="1:14" x14ac:dyDescent="0.25">
      <c r="A411" s="3">
        <v>42167</v>
      </c>
      <c r="B411" s="6" t="s">
        <v>41</v>
      </c>
      <c r="C411" s="7" t="s">
        <v>44</v>
      </c>
      <c r="D411" s="4">
        <v>0.77832274664308121</v>
      </c>
      <c r="E411" s="4"/>
      <c r="F411" s="4"/>
      <c r="G411" s="4"/>
      <c r="H411" s="4">
        <v>8.1253059226627733E-2</v>
      </c>
      <c r="I411" s="4">
        <v>0.11945288753799289</v>
      </c>
      <c r="J411" s="13"/>
      <c r="K411" s="4"/>
    </row>
    <row r="412" spans="1:14" x14ac:dyDescent="0.25">
      <c r="A412" s="3">
        <v>42167</v>
      </c>
      <c r="B412" s="6" t="s">
        <v>41</v>
      </c>
      <c r="C412" s="7" t="s">
        <v>44</v>
      </c>
      <c r="D412" s="4">
        <v>0.8066371991861363</v>
      </c>
      <c r="E412" s="4"/>
      <c r="F412" s="4"/>
      <c r="G412" s="4"/>
      <c r="H412" s="4">
        <v>8.8413607275176886E-2</v>
      </c>
      <c r="I412" s="4">
        <v>0.16860979335852674</v>
      </c>
      <c r="J412" s="13"/>
      <c r="K412" s="4"/>
    </row>
    <row r="413" spans="1:14" x14ac:dyDescent="0.25">
      <c r="A413" s="3">
        <v>42167</v>
      </c>
      <c r="B413" s="6" t="s">
        <v>41</v>
      </c>
      <c r="C413" s="7" t="s">
        <v>44</v>
      </c>
      <c r="D413" s="4">
        <v>0.82320042110804048</v>
      </c>
      <c r="E413" s="4"/>
      <c r="F413" s="4"/>
      <c r="G413" s="4"/>
      <c r="H413" s="4">
        <v>7.7047413793103314E-2</v>
      </c>
      <c r="I413" s="4">
        <v>0.17571533382245003</v>
      </c>
      <c r="J413" s="13"/>
      <c r="K413" s="4"/>
    </row>
    <row r="414" spans="1:14" x14ac:dyDescent="0.25">
      <c r="A414" s="3">
        <v>42167</v>
      </c>
      <c r="B414" s="6" t="s">
        <v>41</v>
      </c>
      <c r="C414" s="7" t="s">
        <v>44</v>
      </c>
      <c r="D414" s="4">
        <v>0.78947839312874657</v>
      </c>
      <c r="E414" s="4"/>
      <c r="F414" s="4"/>
      <c r="G414" s="4"/>
      <c r="H414" s="4">
        <v>0.10887302396736342</v>
      </c>
      <c r="I414" s="4">
        <v>0.14158730158730179</v>
      </c>
      <c r="J414" s="13"/>
      <c r="K414" s="4"/>
    </row>
    <row r="415" spans="1:14" x14ac:dyDescent="0.25">
      <c r="A415" s="3">
        <v>42181</v>
      </c>
      <c r="B415" s="6" t="s">
        <v>41</v>
      </c>
      <c r="C415" s="7" t="s">
        <v>44</v>
      </c>
      <c r="D415" s="4">
        <v>0.83374176749885121</v>
      </c>
      <c r="E415" s="4">
        <v>0.1101432591676712</v>
      </c>
      <c r="F415" s="4">
        <v>0.23510265651928766</v>
      </c>
      <c r="G415" s="4">
        <v>6.7867827421188506E-2</v>
      </c>
      <c r="H415" s="4">
        <v>0.1012844809433564</v>
      </c>
      <c r="I415" s="4">
        <v>0.12401606425702863</v>
      </c>
      <c r="J415" s="13">
        <v>21.66957930155478</v>
      </c>
      <c r="K415" s="4">
        <v>0.61351351351351346</v>
      </c>
      <c r="L415" s="66">
        <v>2.1682956053221637E-3</v>
      </c>
      <c r="M415" s="66">
        <v>3.6138260088702735E-4</v>
      </c>
      <c r="N415" s="66">
        <v>4.9148033720635718E-2</v>
      </c>
    </row>
    <row r="416" spans="1:14" x14ac:dyDescent="0.25">
      <c r="A416" s="3">
        <v>42181</v>
      </c>
      <c r="B416" s="6" t="s">
        <v>41</v>
      </c>
      <c r="C416" s="7" t="s">
        <v>44</v>
      </c>
      <c r="D416" s="4">
        <v>0.83016323633782829</v>
      </c>
      <c r="E416" s="4">
        <v>0.10076835006475449</v>
      </c>
      <c r="F416" s="4">
        <v>0.23916047072631097</v>
      </c>
      <c r="G416" s="4">
        <v>9.0831766423281071E-2</v>
      </c>
      <c r="H416" s="4">
        <v>0.12147667747567936</v>
      </c>
      <c r="I416" s="4">
        <v>0.1265761058864503</v>
      </c>
      <c r="J416" s="13">
        <v>26.190684899014776</v>
      </c>
      <c r="K416" s="4">
        <v>0.78051948051948061</v>
      </c>
      <c r="L416" s="66">
        <v>3.9752086097573002E-3</v>
      </c>
      <c r="M416" s="66">
        <v>3.6138260088702763E-4</v>
      </c>
      <c r="N416" s="66">
        <v>5.6737068339263286E-2</v>
      </c>
    </row>
    <row r="417" spans="1:14" x14ac:dyDescent="0.25">
      <c r="A417" s="3">
        <v>42181</v>
      </c>
      <c r="B417" s="6" t="s">
        <v>41</v>
      </c>
      <c r="C417" s="7" t="s">
        <v>44</v>
      </c>
      <c r="D417" s="4">
        <v>0.83844593738116358</v>
      </c>
      <c r="E417" s="4">
        <v>9.3186348676681519E-2</v>
      </c>
      <c r="F417" s="4">
        <v>0.22488388364812306</v>
      </c>
      <c r="G417" s="4">
        <v>7.7649084721283887E-2</v>
      </c>
      <c r="H417" s="4">
        <v>0.10926993275696406</v>
      </c>
      <c r="I417" s="4">
        <v>0.12216545666397642</v>
      </c>
      <c r="J417" s="13">
        <v>29.358508258403518</v>
      </c>
      <c r="K417" s="4">
        <v>0.81486486486486476</v>
      </c>
      <c r="L417" s="66">
        <v>3.2524434079832455E-3</v>
      </c>
      <c r="M417" s="66">
        <v>0</v>
      </c>
      <c r="N417" s="66">
        <v>4.6256972913539501E-2</v>
      </c>
    </row>
    <row r="418" spans="1:14" x14ac:dyDescent="0.25">
      <c r="A418" s="3">
        <v>42181</v>
      </c>
      <c r="B418" s="6" t="s">
        <v>41</v>
      </c>
      <c r="C418" s="7" t="s">
        <v>44</v>
      </c>
      <c r="D418" s="4">
        <v>0.81554373522458623</v>
      </c>
      <c r="E418" s="4"/>
      <c r="F418" s="4"/>
      <c r="G418" s="4"/>
      <c r="H418" s="4">
        <v>0.12556973564266183</v>
      </c>
      <c r="I418" s="4">
        <v>0.12339851652056633</v>
      </c>
      <c r="K418" s="4"/>
    </row>
    <row r="419" spans="1:14" x14ac:dyDescent="0.25">
      <c r="A419" s="3">
        <v>42181</v>
      </c>
      <c r="B419" s="6" t="s">
        <v>41</v>
      </c>
      <c r="C419" s="7" t="s">
        <v>44</v>
      </c>
      <c r="D419" s="4">
        <v>0.8314467742933136</v>
      </c>
      <c r="E419" s="4"/>
      <c r="F419" s="4"/>
      <c r="G419" s="4"/>
      <c r="H419" s="4">
        <v>0.14175438596491219</v>
      </c>
      <c r="I419" s="4">
        <v>0.12669348879218426</v>
      </c>
      <c r="K419" s="4"/>
    </row>
    <row r="420" spans="1:14" x14ac:dyDescent="0.25">
      <c r="A420" s="3">
        <v>42181</v>
      </c>
      <c r="B420" s="6" t="s">
        <v>41</v>
      </c>
      <c r="C420" s="7" t="s">
        <v>44</v>
      </c>
      <c r="D420" s="4">
        <v>0.83026742927809549</v>
      </c>
      <c r="E420" s="4"/>
      <c r="F420" s="4"/>
      <c r="G420" s="4"/>
      <c r="H420" s="4">
        <v>0.12917892484621518</v>
      </c>
      <c r="I420" s="4">
        <v>0.11334909891543758</v>
      </c>
      <c r="K420" s="4"/>
    </row>
    <row r="421" spans="1:14" x14ac:dyDescent="0.25">
      <c r="A421" s="3">
        <v>42181</v>
      </c>
      <c r="B421" s="6" t="s">
        <v>41</v>
      </c>
      <c r="C421" s="7" t="s">
        <v>44</v>
      </c>
      <c r="D421" s="4">
        <v>0.83320867614061322</v>
      </c>
      <c r="E421" s="4"/>
      <c r="F421" s="4"/>
      <c r="G421" s="4"/>
      <c r="H421" s="4">
        <v>0.13727703770602862</v>
      </c>
      <c r="I421" s="4">
        <v>0.12061420956321123</v>
      </c>
      <c r="K421" s="4"/>
    </row>
    <row r="422" spans="1:14" x14ac:dyDescent="0.25">
      <c r="A422" s="3">
        <v>42181</v>
      </c>
      <c r="B422" s="6" t="s">
        <v>41</v>
      </c>
      <c r="C422" s="7" t="s">
        <v>44</v>
      </c>
      <c r="D422" s="4">
        <v>0.83738998482549321</v>
      </c>
      <c r="E422" s="4"/>
      <c r="F422" s="4"/>
      <c r="G422" s="4"/>
      <c r="H422" s="4">
        <v>0.1064283809015738</v>
      </c>
      <c r="I422" s="4">
        <v>0.10262177549729438</v>
      </c>
      <c r="K422" s="4"/>
    </row>
    <row r="423" spans="1:14" x14ac:dyDescent="0.25">
      <c r="A423" s="3">
        <v>42181</v>
      </c>
      <c r="B423" s="6" t="s">
        <v>41</v>
      </c>
      <c r="C423" s="7" t="s">
        <v>44</v>
      </c>
      <c r="D423" s="4">
        <v>0.84071753986332565</v>
      </c>
      <c r="E423" s="4"/>
      <c r="F423" s="4"/>
      <c r="G423" s="4"/>
      <c r="H423" s="4">
        <v>0.13433221389821737</v>
      </c>
      <c r="I423" s="4">
        <v>0.13836296882873772</v>
      </c>
      <c r="K423" s="4"/>
    </row>
    <row r="424" spans="1:14" x14ac:dyDescent="0.25">
      <c r="A424" s="3">
        <v>42195</v>
      </c>
      <c r="B424" s="6" t="s">
        <v>41</v>
      </c>
      <c r="C424" s="7" t="s">
        <v>44</v>
      </c>
      <c r="D424" s="4">
        <v>0.81520966595593469</v>
      </c>
      <c r="E424" s="4">
        <v>0.10498560965061186</v>
      </c>
      <c r="F424" s="4">
        <v>0.18195841170080468</v>
      </c>
      <c r="G424" s="4">
        <v>1.2355557862174958E-2</v>
      </c>
      <c r="H424" s="4">
        <v>0.11980440097799516</v>
      </c>
      <c r="I424" s="4">
        <v>0.17920245827222606</v>
      </c>
      <c r="J424" s="13">
        <v>24.587815282596679</v>
      </c>
      <c r="K424" s="4">
        <v>0.87333333333333341</v>
      </c>
      <c r="L424" s="66">
        <v>2.5296782062091913E-3</v>
      </c>
      <c r="M424" s="66">
        <v>0</v>
      </c>
      <c r="N424" s="66">
        <v>1.8069130044351366E-2</v>
      </c>
    </row>
    <row r="425" spans="1:14" x14ac:dyDescent="0.25">
      <c r="A425" s="3">
        <v>42195</v>
      </c>
      <c r="B425" s="6" t="s">
        <v>41</v>
      </c>
      <c r="C425" s="7" t="s">
        <v>44</v>
      </c>
      <c r="D425" s="4">
        <v>0.81313413757290087</v>
      </c>
      <c r="E425" s="4">
        <v>0.11643011122941971</v>
      </c>
      <c r="F425" s="4">
        <v>0.18168356295936705</v>
      </c>
      <c r="G425" s="4">
        <v>5.2672119373105258E-2</v>
      </c>
      <c r="H425" s="4">
        <v>0.15674102812803103</v>
      </c>
      <c r="I425" s="4">
        <v>0.16003657978966676</v>
      </c>
      <c r="J425" s="13">
        <v>21.915032746239916</v>
      </c>
      <c r="K425" s="4">
        <v>0.92</v>
      </c>
      <c r="L425" s="66">
        <v>2.5296782062091913E-3</v>
      </c>
      <c r="M425" s="66">
        <v>0</v>
      </c>
      <c r="N425" s="66">
        <v>1.481668663636812E-2</v>
      </c>
    </row>
    <row r="426" spans="1:14" x14ac:dyDescent="0.25">
      <c r="A426" s="3">
        <v>42195</v>
      </c>
      <c r="B426" s="6" t="s">
        <v>41</v>
      </c>
      <c r="C426" s="7" t="s">
        <v>44</v>
      </c>
      <c r="D426" s="4">
        <v>0.81460197833254833</v>
      </c>
      <c r="E426" s="4">
        <v>0.15961010754108429</v>
      </c>
      <c r="F426" s="4">
        <v>0.22170744008340426</v>
      </c>
      <c r="G426" s="4">
        <v>0.10272110537530481</v>
      </c>
      <c r="H426" s="4">
        <v>0.17340314136125679</v>
      </c>
      <c r="I426" s="4">
        <v>0.18487136034509319</v>
      </c>
      <c r="J426" s="13">
        <v>17.431054238005583</v>
      </c>
      <c r="K426" s="4">
        <v>0.88248175182481758</v>
      </c>
      <c r="L426" s="66">
        <v>4.6979738115313545E-3</v>
      </c>
      <c r="M426" s="66">
        <v>0</v>
      </c>
      <c r="N426" s="66">
        <v>5.3484624931280034E-2</v>
      </c>
    </row>
    <row r="427" spans="1:14" x14ac:dyDescent="0.25">
      <c r="A427" s="3">
        <v>42195</v>
      </c>
      <c r="B427" s="6" t="s">
        <v>41</v>
      </c>
      <c r="C427" s="7" t="s">
        <v>44</v>
      </c>
      <c r="D427" s="4">
        <v>0.81875348244845969</v>
      </c>
      <c r="E427" s="4"/>
      <c r="F427" s="4"/>
      <c r="G427" s="4"/>
      <c r="H427" s="4">
        <v>0.17189360857483116</v>
      </c>
      <c r="I427" s="4">
        <v>0.11304054054054111</v>
      </c>
      <c r="K427" s="4"/>
    </row>
    <row r="428" spans="1:14" x14ac:dyDescent="0.25">
      <c r="A428" s="3">
        <v>42195</v>
      </c>
      <c r="B428" s="6" t="s">
        <v>41</v>
      </c>
      <c r="C428" s="7" t="s">
        <v>44</v>
      </c>
      <c r="D428" s="4">
        <v>0.8238464679461005</v>
      </c>
      <c r="E428" s="4"/>
      <c r="F428" s="4"/>
      <c r="G428" s="4"/>
      <c r="H428" s="4">
        <v>0.15182884748102177</v>
      </c>
      <c r="I428" s="4">
        <v>0.12336671751674734</v>
      </c>
      <c r="K428" s="4"/>
    </row>
    <row r="429" spans="1:14" x14ac:dyDescent="0.25">
      <c r="A429" s="3">
        <v>42195</v>
      </c>
      <c r="B429" s="6" t="s">
        <v>41</v>
      </c>
      <c r="C429" s="7" t="s">
        <v>44</v>
      </c>
      <c r="D429" s="4">
        <v>0.81890102330380943</v>
      </c>
      <c r="E429" s="4"/>
      <c r="F429" s="4"/>
      <c r="G429" s="4"/>
      <c r="H429" s="4">
        <v>0.13450292397660812</v>
      </c>
      <c r="I429" s="4">
        <v>0.11539682539682575</v>
      </c>
      <c r="K429" s="4"/>
    </row>
    <row r="430" spans="1:14" x14ac:dyDescent="0.25">
      <c r="A430" s="3">
        <v>42195</v>
      </c>
      <c r="B430" s="6" t="s">
        <v>41</v>
      </c>
      <c r="C430" s="7" t="s">
        <v>44</v>
      </c>
      <c r="D430" s="4">
        <v>0.80388039643877041</v>
      </c>
      <c r="E430" s="4"/>
      <c r="F430" s="4"/>
      <c r="G430" s="4"/>
      <c r="H430" s="4">
        <v>0.16310541310541293</v>
      </c>
      <c r="I430" s="4">
        <v>0.10600558659217854</v>
      </c>
      <c r="J430" s="9"/>
      <c r="K430" s="4"/>
    </row>
    <row r="431" spans="1:14" x14ac:dyDescent="0.25">
      <c r="A431" s="3">
        <v>42195</v>
      </c>
      <c r="B431" s="6" t="s">
        <v>41</v>
      </c>
      <c r="C431" s="7" t="s">
        <v>44</v>
      </c>
      <c r="D431" s="4">
        <v>0.81334163617965272</v>
      </c>
      <c r="E431" s="4"/>
      <c r="F431" s="4"/>
      <c r="G431" s="4"/>
      <c r="H431" s="4">
        <v>0.14152094347295674</v>
      </c>
      <c r="I431" s="4">
        <v>0.125362498964288</v>
      </c>
      <c r="J431" s="9"/>
      <c r="K431" s="4"/>
    </row>
    <row r="432" spans="1:14" x14ac:dyDescent="0.25">
      <c r="A432" s="3">
        <v>42195</v>
      </c>
      <c r="B432" s="6" t="s">
        <v>41</v>
      </c>
      <c r="C432" s="7" t="s">
        <v>44</v>
      </c>
      <c r="D432" s="4">
        <v>0.80757212411888679</v>
      </c>
      <c r="E432" s="4"/>
      <c r="F432" s="4"/>
      <c r="G432" s="4"/>
      <c r="H432" s="4">
        <v>0.13190184049079778</v>
      </c>
      <c r="I432" s="4">
        <v>0.11857735795048013</v>
      </c>
      <c r="J432" s="9"/>
      <c r="K432" s="4"/>
    </row>
    <row r="433" spans="1:14" x14ac:dyDescent="0.25">
      <c r="A433" s="3">
        <v>42209</v>
      </c>
      <c r="B433" s="6" t="s">
        <v>41</v>
      </c>
      <c r="C433" s="7" t="s">
        <v>44</v>
      </c>
      <c r="D433" s="4">
        <v>0.82584930464263473</v>
      </c>
      <c r="E433" s="4">
        <v>0.19691237807273865</v>
      </c>
      <c r="F433" s="4">
        <v>0.12549404460193553</v>
      </c>
      <c r="G433" s="4">
        <v>8.9514891892610027E-2</v>
      </c>
      <c r="H433" s="4">
        <v>0.10384718859295128</v>
      </c>
      <c r="I433" s="4">
        <v>0.11247026843357137</v>
      </c>
      <c r="J433" s="13">
        <v>13.820001958444946</v>
      </c>
      <c r="K433" s="4">
        <v>0.87536945812807887</v>
      </c>
      <c r="L433" s="66">
        <v>5.4207390133054097E-3</v>
      </c>
      <c r="M433" s="66">
        <v>0</v>
      </c>
      <c r="N433" s="66">
        <v>8.6009059011112499E-2</v>
      </c>
    </row>
    <row r="434" spans="1:14" x14ac:dyDescent="0.25">
      <c r="A434" s="3">
        <v>42209</v>
      </c>
      <c r="B434" s="6" t="s">
        <v>41</v>
      </c>
      <c r="C434" s="7" t="s">
        <v>44</v>
      </c>
      <c r="D434" s="4">
        <v>0.83826472269868491</v>
      </c>
      <c r="E434" s="4">
        <v>0.19890907406806946</v>
      </c>
      <c r="F434" s="4">
        <v>0.17358186810259932</v>
      </c>
      <c r="G434" s="4">
        <v>7.0404524872301602E-2</v>
      </c>
      <c r="H434" s="4">
        <v>0.12686744130898708</v>
      </c>
      <c r="I434" s="4">
        <v>0.13856723791878997</v>
      </c>
      <c r="J434" s="13">
        <v>13.618634276860684</v>
      </c>
      <c r="K434" s="4">
        <v>0.88755760368663583</v>
      </c>
      <c r="L434" s="66">
        <v>5.4207390133054097E-3</v>
      </c>
      <c r="M434" s="66">
        <v>0</v>
      </c>
      <c r="N434" s="66">
        <v>8.275661560312926E-2</v>
      </c>
    </row>
    <row r="435" spans="1:14" x14ac:dyDescent="0.25">
      <c r="A435" s="3">
        <v>42209</v>
      </c>
      <c r="B435" s="6" t="s">
        <v>41</v>
      </c>
      <c r="C435" s="7" t="s">
        <v>44</v>
      </c>
      <c r="D435" s="4">
        <v>0.83452062926684478</v>
      </c>
      <c r="E435" s="4">
        <v>0.16067427396774292</v>
      </c>
      <c r="F435" s="4">
        <v>0.23011892549050814</v>
      </c>
      <c r="G435" s="4">
        <v>6.0462229110149181E-2</v>
      </c>
      <c r="H435" s="4">
        <v>0.11812467260345694</v>
      </c>
      <c r="I435" s="4">
        <v>0.12530543677458728</v>
      </c>
      <c r="J435" s="13">
        <v>16.208585110846407</v>
      </c>
      <c r="K435" s="4">
        <v>0.91160220994475138</v>
      </c>
      <c r="L435" s="66">
        <v>3.9752086097573002E-3</v>
      </c>
      <c r="M435" s="66">
        <v>3.6138260088702763E-4</v>
      </c>
      <c r="N435" s="66">
        <v>5.3484624931280034E-2</v>
      </c>
    </row>
    <row r="436" spans="1:14" x14ac:dyDescent="0.25">
      <c r="A436" s="3">
        <v>42209</v>
      </c>
      <c r="B436" s="6" t="s">
        <v>41</v>
      </c>
      <c r="C436" s="7" t="s">
        <v>44</v>
      </c>
      <c r="D436" s="4">
        <v>0.83611612515042111</v>
      </c>
      <c r="G436" s="4"/>
      <c r="H436" s="4">
        <v>0.12026726057906478</v>
      </c>
      <c r="I436" s="4">
        <v>0.11504750681299254</v>
      </c>
      <c r="J436" s="9"/>
    </row>
    <row r="437" spans="1:14" x14ac:dyDescent="0.25">
      <c r="A437" s="3">
        <v>42209</v>
      </c>
      <c r="B437" s="6" t="s">
        <v>41</v>
      </c>
      <c r="C437" s="7" t="s">
        <v>44</v>
      </c>
      <c r="D437" s="4">
        <v>0.82705611068408913</v>
      </c>
      <c r="G437" s="4"/>
      <c r="H437" s="4">
        <v>0.19213682807641053</v>
      </c>
      <c r="I437" s="4">
        <v>0.14024695478057664</v>
      </c>
      <c r="J437" s="9"/>
    </row>
    <row r="438" spans="1:14" x14ac:dyDescent="0.25">
      <c r="A438" s="3">
        <v>42209</v>
      </c>
      <c r="B438" s="6" t="s">
        <v>41</v>
      </c>
      <c r="C438" s="7" t="s">
        <v>44</v>
      </c>
      <c r="D438" s="4">
        <v>0.83641929222039713</v>
      </c>
      <c r="G438" s="4"/>
      <c r="H438" s="4">
        <v>9.6536624203821919E-2</v>
      </c>
      <c r="I438" s="4">
        <v>0.10621258696003844</v>
      </c>
      <c r="J438" s="9"/>
    </row>
    <row r="439" spans="1:14" x14ac:dyDescent="0.25">
      <c r="A439" s="3">
        <v>42209</v>
      </c>
      <c r="B439" s="6" t="s">
        <v>41</v>
      </c>
      <c r="C439" s="7" t="s">
        <v>44</v>
      </c>
      <c r="D439" s="4">
        <v>0.83591731266149871</v>
      </c>
      <c r="G439" s="4"/>
      <c r="H439" s="4"/>
      <c r="I439" s="4"/>
      <c r="J439" s="9"/>
    </row>
    <row r="440" spans="1:14" x14ac:dyDescent="0.25">
      <c r="A440" s="3">
        <v>42209</v>
      </c>
      <c r="B440" s="6" t="s">
        <v>41</v>
      </c>
      <c r="C440" s="7" t="s">
        <v>44</v>
      </c>
      <c r="D440" s="4">
        <v>0.83757519666820912</v>
      </c>
      <c r="G440" s="4"/>
      <c r="H440" s="4">
        <v>8.5237258347978906E-2</v>
      </c>
      <c r="I440" s="4">
        <v>0.10489606126914625</v>
      </c>
      <c r="J440" s="9"/>
    </row>
    <row r="441" spans="1:14" x14ac:dyDescent="0.25">
      <c r="A441" s="3">
        <v>42209</v>
      </c>
      <c r="B441" s="6" t="s">
        <v>41</v>
      </c>
      <c r="C441" s="7" t="s">
        <v>44</v>
      </c>
      <c r="D441" s="4">
        <v>0.84053375611045045</v>
      </c>
      <c r="G441" s="4"/>
      <c r="H441" s="4">
        <v>9.7795241213708861E-2</v>
      </c>
      <c r="I441" s="4">
        <v>0.11358759604070127</v>
      </c>
      <c r="J441" s="9"/>
    </row>
    <row r="442" spans="1:14" x14ac:dyDescent="0.25">
      <c r="J442" s="9"/>
    </row>
    <row r="443" spans="1:14" x14ac:dyDescent="0.25">
      <c r="J443" s="9"/>
    </row>
    <row r="444" spans="1:14" x14ac:dyDescent="0.25">
      <c r="J444" s="9"/>
    </row>
    <row r="445" spans="1:14" x14ac:dyDescent="0.25">
      <c r="J445" s="9"/>
    </row>
    <row r="446" spans="1:14" x14ac:dyDescent="0.25">
      <c r="J446" s="9"/>
    </row>
    <row r="447" spans="1:14" x14ac:dyDescent="0.25">
      <c r="J447" s="9"/>
    </row>
    <row r="448" spans="1:14" x14ac:dyDescent="0.25">
      <c r="J448" s="9"/>
    </row>
    <row r="449" spans="10:10" x14ac:dyDescent="0.25">
      <c r="J449" s="9"/>
    </row>
    <row r="450" spans="10:10" x14ac:dyDescent="0.25">
      <c r="J450" s="9"/>
    </row>
    <row r="451" spans="10:10" x14ac:dyDescent="0.25">
      <c r="J451" s="9"/>
    </row>
    <row r="452" spans="10:10" x14ac:dyDescent="0.25">
      <c r="J452" s="9"/>
    </row>
    <row r="453" spans="10:10" x14ac:dyDescent="0.25">
      <c r="J453" s="9"/>
    </row>
    <row r="454" spans="10:10" x14ac:dyDescent="0.25">
      <c r="J454" s="9"/>
    </row>
    <row r="455" spans="10:10" x14ac:dyDescent="0.25">
      <c r="J455" s="9"/>
    </row>
    <row r="456" spans="10:10" x14ac:dyDescent="0.25">
      <c r="J456" s="9"/>
    </row>
    <row r="457" spans="10:10" x14ac:dyDescent="0.25">
      <c r="J457" s="9"/>
    </row>
    <row r="458" spans="10:10" x14ac:dyDescent="0.25">
      <c r="J458" s="9"/>
    </row>
    <row r="459" spans="10:10" x14ac:dyDescent="0.25">
      <c r="J459" s="9"/>
    </row>
    <row r="460" spans="10:10" x14ac:dyDescent="0.25">
      <c r="J460" s="9"/>
    </row>
    <row r="461" spans="10:10" x14ac:dyDescent="0.25">
      <c r="J461" s="9"/>
    </row>
    <row r="462" spans="10:10" x14ac:dyDescent="0.25">
      <c r="J462" s="9"/>
    </row>
    <row r="463" spans="10:10" x14ac:dyDescent="0.25">
      <c r="J463" s="9"/>
    </row>
    <row r="464" spans="10:10" x14ac:dyDescent="0.25">
      <c r="J464" s="9"/>
    </row>
    <row r="465" spans="10:10" x14ac:dyDescent="0.25">
      <c r="J465" s="9"/>
    </row>
    <row r="466" spans="10:10" x14ac:dyDescent="0.25">
      <c r="J466" s="9"/>
    </row>
    <row r="467" spans="10:10" x14ac:dyDescent="0.25">
      <c r="J467" s="9"/>
    </row>
    <row r="468" spans="10:10" x14ac:dyDescent="0.25">
      <c r="J468" s="9"/>
    </row>
    <row r="469" spans="10:10" x14ac:dyDescent="0.25">
      <c r="J469" s="9"/>
    </row>
    <row r="470" spans="10:10" x14ac:dyDescent="0.25">
      <c r="J470" s="9"/>
    </row>
    <row r="471" spans="10:10" x14ac:dyDescent="0.25">
      <c r="J471" s="9"/>
    </row>
    <row r="472" spans="10:10" x14ac:dyDescent="0.25">
      <c r="J472" s="9"/>
    </row>
    <row r="473" spans="10:10" x14ac:dyDescent="0.25">
      <c r="J473" s="9"/>
    </row>
    <row r="474" spans="10:10" x14ac:dyDescent="0.25">
      <c r="J474" s="9"/>
    </row>
    <row r="475" spans="10:10" x14ac:dyDescent="0.25">
      <c r="J475" s="9"/>
    </row>
    <row r="476" spans="10:10" x14ac:dyDescent="0.25">
      <c r="J476" s="9"/>
    </row>
    <row r="477" spans="10:10" x14ac:dyDescent="0.25">
      <c r="J477" s="9"/>
    </row>
    <row r="478" spans="10:10" x14ac:dyDescent="0.25">
      <c r="J478" s="9"/>
    </row>
    <row r="479" spans="10:10" x14ac:dyDescent="0.25">
      <c r="J479" s="9"/>
    </row>
    <row r="480" spans="10:10" x14ac:dyDescent="0.25">
      <c r="J480" s="9"/>
    </row>
    <row r="481" spans="10:10" x14ac:dyDescent="0.25">
      <c r="J481" s="9"/>
    </row>
    <row r="482" spans="10:10" x14ac:dyDescent="0.25">
      <c r="J482" s="9"/>
    </row>
    <row r="483" spans="10:10" x14ac:dyDescent="0.25">
      <c r="J483" s="9"/>
    </row>
    <row r="484" spans="10:10" x14ac:dyDescent="0.25">
      <c r="J484" s="9"/>
    </row>
    <row r="485" spans="10:10" x14ac:dyDescent="0.25">
      <c r="J485" s="9"/>
    </row>
    <row r="486" spans="10:10" x14ac:dyDescent="0.25">
      <c r="J486" s="9"/>
    </row>
    <row r="487" spans="10:10" x14ac:dyDescent="0.25">
      <c r="J487" s="9"/>
    </row>
    <row r="488" spans="10:10" x14ac:dyDescent="0.25">
      <c r="J488" s="9"/>
    </row>
    <row r="489" spans="10:10" x14ac:dyDescent="0.25">
      <c r="J489" s="9"/>
    </row>
    <row r="490" spans="10:10" x14ac:dyDescent="0.25">
      <c r="J490" s="9"/>
    </row>
    <row r="491" spans="10:10" x14ac:dyDescent="0.25">
      <c r="J491" s="9"/>
    </row>
    <row r="492" spans="10:10" x14ac:dyDescent="0.25">
      <c r="J492" s="9"/>
    </row>
    <row r="493" spans="10:10" x14ac:dyDescent="0.25">
      <c r="J493" s="9"/>
    </row>
    <row r="494" spans="10:10" x14ac:dyDescent="0.25">
      <c r="J494" s="9"/>
    </row>
    <row r="495" spans="10:10" x14ac:dyDescent="0.25">
      <c r="J495" s="9"/>
    </row>
    <row r="496" spans="10:10" x14ac:dyDescent="0.25">
      <c r="J496" s="9"/>
    </row>
    <row r="497" spans="10:10" x14ac:dyDescent="0.25">
      <c r="J497" s="9"/>
    </row>
    <row r="498" spans="10:10" x14ac:dyDescent="0.25">
      <c r="J498" s="9"/>
    </row>
    <row r="499" spans="10:10" x14ac:dyDescent="0.25">
      <c r="J499" s="9"/>
    </row>
    <row r="500" spans="10:10" x14ac:dyDescent="0.25">
      <c r="J500" s="9"/>
    </row>
    <row r="501" spans="10:10" x14ac:dyDescent="0.25">
      <c r="J501" s="9"/>
    </row>
    <row r="502" spans="10:10" x14ac:dyDescent="0.25">
      <c r="J502" s="9"/>
    </row>
    <row r="503" spans="10:10" x14ac:dyDescent="0.25">
      <c r="J503" s="9"/>
    </row>
    <row r="504" spans="10:10" x14ac:dyDescent="0.25">
      <c r="J504" s="9"/>
    </row>
    <row r="505" spans="10:10" x14ac:dyDescent="0.25">
      <c r="J505" s="9"/>
    </row>
    <row r="506" spans="10:10" x14ac:dyDescent="0.25">
      <c r="J506" s="9"/>
    </row>
    <row r="507" spans="10:10" x14ac:dyDescent="0.25">
      <c r="J507" s="9"/>
    </row>
    <row r="508" spans="10:10" x14ac:dyDescent="0.25">
      <c r="J508" s="9"/>
    </row>
    <row r="509" spans="10:10" x14ac:dyDescent="0.25">
      <c r="J509" s="9"/>
    </row>
    <row r="510" spans="10:10" x14ac:dyDescent="0.25">
      <c r="J510" s="9"/>
    </row>
    <row r="511" spans="10:10" x14ac:dyDescent="0.25">
      <c r="J511" s="9"/>
    </row>
    <row r="512" spans="10:10" x14ac:dyDescent="0.25">
      <c r="J512" s="9"/>
    </row>
    <row r="513" spans="10:10" x14ac:dyDescent="0.25">
      <c r="J513" s="9"/>
    </row>
    <row r="514" spans="10:10" x14ac:dyDescent="0.25">
      <c r="J514" s="9"/>
    </row>
    <row r="515" spans="10:10" x14ac:dyDescent="0.25">
      <c r="J515" s="9"/>
    </row>
    <row r="516" spans="10:10" x14ac:dyDescent="0.25">
      <c r="J516" s="9"/>
    </row>
    <row r="517" spans="10:10" x14ac:dyDescent="0.25">
      <c r="J517" s="9"/>
    </row>
    <row r="518" spans="10:10" x14ac:dyDescent="0.25">
      <c r="J518" s="9"/>
    </row>
    <row r="519" spans="10:10" x14ac:dyDescent="0.25">
      <c r="J519" s="9"/>
    </row>
    <row r="520" spans="10:10" x14ac:dyDescent="0.25">
      <c r="J520" s="9"/>
    </row>
    <row r="521" spans="10:10" x14ac:dyDescent="0.25">
      <c r="J521" s="9"/>
    </row>
    <row r="522" spans="10:10" x14ac:dyDescent="0.25">
      <c r="J522" s="9"/>
    </row>
    <row r="523" spans="10:10" x14ac:dyDescent="0.25">
      <c r="J523" s="9"/>
    </row>
    <row r="524" spans="10:10" x14ac:dyDescent="0.25">
      <c r="J524" s="9"/>
    </row>
    <row r="525" spans="10:10" x14ac:dyDescent="0.25">
      <c r="J525" s="9"/>
    </row>
    <row r="526" spans="10:10" x14ac:dyDescent="0.25">
      <c r="J526" s="9"/>
    </row>
    <row r="527" spans="10:10" x14ac:dyDescent="0.25">
      <c r="J527" s="9"/>
    </row>
    <row r="528" spans="10:10" x14ac:dyDescent="0.25">
      <c r="J528" s="9"/>
    </row>
    <row r="529" spans="10:10" x14ac:dyDescent="0.25">
      <c r="J529" s="9"/>
    </row>
    <row r="530" spans="10:10" x14ac:dyDescent="0.25">
      <c r="J530" s="9"/>
    </row>
    <row r="531" spans="10:10" x14ac:dyDescent="0.25">
      <c r="J531" s="9"/>
    </row>
    <row r="532" spans="10:10" x14ac:dyDescent="0.25">
      <c r="J532" s="9"/>
    </row>
    <row r="533" spans="10:10" x14ac:dyDescent="0.25">
      <c r="J533" s="9"/>
    </row>
    <row r="534" spans="10:10" x14ac:dyDescent="0.25">
      <c r="J534" s="9"/>
    </row>
    <row r="535" spans="10:10" x14ac:dyDescent="0.25">
      <c r="J535" s="9"/>
    </row>
    <row r="536" spans="10:10" x14ac:dyDescent="0.25">
      <c r="J536" s="9"/>
    </row>
    <row r="537" spans="10:10" x14ac:dyDescent="0.25">
      <c r="J537" s="9"/>
    </row>
    <row r="538" spans="10:10" x14ac:dyDescent="0.25">
      <c r="J538" s="9"/>
    </row>
    <row r="539" spans="10:10" x14ac:dyDescent="0.25">
      <c r="J539" s="9"/>
    </row>
    <row r="540" spans="10:10" x14ac:dyDescent="0.25">
      <c r="J540" s="9"/>
    </row>
    <row r="541" spans="10:10" x14ac:dyDescent="0.25">
      <c r="J541" s="9"/>
    </row>
    <row r="542" spans="10:10" x14ac:dyDescent="0.25">
      <c r="J542" s="9"/>
    </row>
    <row r="543" spans="10:10" x14ac:dyDescent="0.25">
      <c r="J543" s="9"/>
    </row>
    <row r="544" spans="10:10" x14ac:dyDescent="0.25">
      <c r="J544" s="9"/>
    </row>
    <row r="545" spans="10:10" x14ac:dyDescent="0.25">
      <c r="J545" s="9"/>
    </row>
    <row r="546" spans="10:10" x14ac:dyDescent="0.25">
      <c r="J546" s="9"/>
    </row>
    <row r="547" spans="10:10" x14ac:dyDescent="0.25">
      <c r="J547" s="9"/>
    </row>
    <row r="548" spans="10:10" x14ac:dyDescent="0.25">
      <c r="J548" s="9"/>
    </row>
    <row r="549" spans="10:10" x14ac:dyDescent="0.25">
      <c r="J549" s="9"/>
    </row>
    <row r="550" spans="10:10" x14ac:dyDescent="0.25">
      <c r="J550" s="9"/>
    </row>
    <row r="551" spans="10:10" x14ac:dyDescent="0.25">
      <c r="J551" s="9"/>
    </row>
    <row r="552" spans="10:10" x14ac:dyDescent="0.25">
      <c r="J552" s="9"/>
    </row>
    <row r="553" spans="10:10" x14ac:dyDescent="0.25">
      <c r="J553" s="9"/>
    </row>
    <row r="554" spans="10:10" x14ac:dyDescent="0.25">
      <c r="J554" s="9"/>
    </row>
    <row r="555" spans="10:10" x14ac:dyDescent="0.25">
      <c r="J555" s="9"/>
    </row>
    <row r="556" spans="10:10" x14ac:dyDescent="0.25">
      <c r="J556" s="9"/>
    </row>
    <row r="557" spans="10:10" x14ac:dyDescent="0.25">
      <c r="J557" s="9"/>
    </row>
    <row r="558" spans="10:10" x14ac:dyDescent="0.25">
      <c r="J558" s="9"/>
    </row>
    <row r="559" spans="10:10" x14ac:dyDescent="0.25">
      <c r="J559" s="9"/>
    </row>
    <row r="560" spans="10:10" x14ac:dyDescent="0.25">
      <c r="J560" s="9"/>
    </row>
    <row r="561" spans="10:10" x14ac:dyDescent="0.25">
      <c r="J561" s="9"/>
    </row>
    <row r="562" spans="10:10" x14ac:dyDescent="0.25">
      <c r="J562" s="9"/>
    </row>
    <row r="563" spans="10:10" x14ac:dyDescent="0.25">
      <c r="J563" s="9"/>
    </row>
    <row r="564" spans="10:10" x14ac:dyDescent="0.25">
      <c r="J564" s="9"/>
    </row>
    <row r="565" spans="10:10" x14ac:dyDescent="0.25">
      <c r="J565" s="9"/>
    </row>
    <row r="566" spans="10:10" x14ac:dyDescent="0.25">
      <c r="J566" s="9"/>
    </row>
    <row r="567" spans="10:10" x14ac:dyDescent="0.25">
      <c r="J567" s="9"/>
    </row>
    <row r="568" spans="10:10" x14ac:dyDescent="0.25">
      <c r="J568" s="9"/>
    </row>
    <row r="569" spans="10:10" x14ac:dyDescent="0.25">
      <c r="J569" s="9"/>
    </row>
    <row r="570" spans="10:10" x14ac:dyDescent="0.25">
      <c r="J570" s="9"/>
    </row>
    <row r="571" spans="10:10" x14ac:dyDescent="0.25">
      <c r="J571" s="9"/>
    </row>
    <row r="572" spans="10:10" x14ac:dyDescent="0.25">
      <c r="J572" s="9"/>
    </row>
    <row r="573" spans="10:10" x14ac:dyDescent="0.25">
      <c r="J573" s="9"/>
    </row>
    <row r="574" spans="10:10" x14ac:dyDescent="0.25">
      <c r="J574" s="9"/>
    </row>
    <row r="575" spans="10:10" x14ac:dyDescent="0.25">
      <c r="J575" s="9"/>
    </row>
    <row r="576" spans="10:10" x14ac:dyDescent="0.25">
      <c r="J576" s="9"/>
    </row>
    <row r="577" spans="10:10" x14ac:dyDescent="0.25">
      <c r="J577" s="9"/>
    </row>
    <row r="578" spans="10:10" x14ac:dyDescent="0.25">
      <c r="J578" s="9"/>
    </row>
    <row r="579" spans="10:10" x14ac:dyDescent="0.25">
      <c r="J579" s="9"/>
    </row>
    <row r="580" spans="10:10" x14ac:dyDescent="0.25">
      <c r="J580" s="9"/>
    </row>
    <row r="581" spans="10:10" x14ac:dyDescent="0.25">
      <c r="J581" s="9"/>
    </row>
    <row r="582" spans="10:10" x14ac:dyDescent="0.25">
      <c r="J582" s="9"/>
    </row>
    <row r="583" spans="10:10" x14ac:dyDescent="0.25">
      <c r="J583" s="9"/>
    </row>
    <row r="584" spans="10:10" x14ac:dyDescent="0.25">
      <c r="J584" s="9"/>
    </row>
    <row r="585" spans="10:10" x14ac:dyDescent="0.25">
      <c r="J585" s="9"/>
    </row>
    <row r="586" spans="10:10" x14ac:dyDescent="0.25">
      <c r="J586" s="9"/>
    </row>
    <row r="587" spans="10:10" x14ac:dyDescent="0.25">
      <c r="J587" s="9"/>
    </row>
    <row r="588" spans="10:10" x14ac:dyDescent="0.25">
      <c r="J588" s="9"/>
    </row>
    <row r="589" spans="10:10" x14ac:dyDescent="0.25">
      <c r="J589" s="9"/>
    </row>
    <row r="590" spans="10:10" x14ac:dyDescent="0.25">
      <c r="J590" s="9"/>
    </row>
    <row r="591" spans="10:10" x14ac:dyDescent="0.25">
      <c r="J591" s="9"/>
    </row>
    <row r="592" spans="10:10" x14ac:dyDescent="0.25">
      <c r="J592" s="9"/>
    </row>
    <row r="593" spans="10:10" x14ac:dyDescent="0.25">
      <c r="J593" s="9"/>
    </row>
    <row r="594" spans="10:10" x14ac:dyDescent="0.25">
      <c r="J594" s="9"/>
    </row>
    <row r="595" spans="10:10" x14ac:dyDescent="0.25">
      <c r="J595" s="9"/>
    </row>
    <row r="596" spans="10:10" x14ac:dyDescent="0.25">
      <c r="J596" s="9"/>
    </row>
    <row r="597" spans="10:10" x14ac:dyDescent="0.25">
      <c r="J597" s="9"/>
    </row>
    <row r="598" spans="10:10" x14ac:dyDescent="0.25">
      <c r="J598" s="9"/>
    </row>
    <row r="599" spans="10:10" x14ac:dyDescent="0.25">
      <c r="J599" s="9"/>
    </row>
    <row r="600" spans="10:10" x14ac:dyDescent="0.25">
      <c r="J600" s="9"/>
    </row>
    <row r="601" spans="10:10" x14ac:dyDescent="0.25">
      <c r="J601" s="9"/>
    </row>
    <row r="602" spans="10:10" x14ac:dyDescent="0.25">
      <c r="J602" s="9"/>
    </row>
    <row r="603" spans="10:10" x14ac:dyDescent="0.25">
      <c r="J603" s="9"/>
    </row>
    <row r="604" spans="10:10" x14ac:dyDescent="0.25">
      <c r="J604" s="9"/>
    </row>
    <row r="605" spans="10:10" x14ac:dyDescent="0.25">
      <c r="J605" s="9"/>
    </row>
    <row r="606" spans="10:10" x14ac:dyDescent="0.25">
      <c r="J606" s="9"/>
    </row>
    <row r="607" spans="10:10" x14ac:dyDescent="0.25">
      <c r="J607" s="9"/>
    </row>
    <row r="608" spans="10:10" x14ac:dyDescent="0.25">
      <c r="J608" s="9"/>
    </row>
    <row r="609" spans="10:10" x14ac:dyDescent="0.25">
      <c r="J609" s="9"/>
    </row>
    <row r="610" spans="10:10" x14ac:dyDescent="0.25">
      <c r="J610" s="9"/>
    </row>
    <row r="611" spans="10:10" x14ac:dyDescent="0.25">
      <c r="J611" s="9"/>
    </row>
    <row r="612" spans="10:10" x14ac:dyDescent="0.25">
      <c r="J612" s="9"/>
    </row>
    <row r="613" spans="10:10" x14ac:dyDescent="0.25">
      <c r="J613" s="9"/>
    </row>
    <row r="614" spans="10:10" x14ac:dyDescent="0.25">
      <c r="J614" s="9"/>
    </row>
    <row r="615" spans="10:10" x14ac:dyDescent="0.25">
      <c r="J615" s="9"/>
    </row>
    <row r="616" spans="10:10" x14ac:dyDescent="0.25">
      <c r="J616" s="9"/>
    </row>
    <row r="617" spans="10:10" x14ac:dyDescent="0.25">
      <c r="J617" s="9"/>
    </row>
    <row r="618" spans="10:10" x14ac:dyDescent="0.25">
      <c r="J618" s="9"/>
    </row>
    <row r="619" spans="10:10" x14ac:dyDescent="0.25">
      <c r="J619" s="9"/>
    </row>
    <row r="620" spans="10:10" x14ac:dyDescent="0.25">
      <c r="J620" s="9"/>
    </row>
    <row r="621" spans="10:10" x14ac:dyDescent="0.25">
      <c r="J621" s="9"/>
    </row>
    <row r="622" spans="10:10" x14ac:dyDescent="0.25">
      <c r="J622" s="9"/>
    </row>
    <row r="623" spans="10:10" x14ac:dyDescent="0.25">
      <c r="J623" s="9"/>
    </row>
    <row r="624" spans="10:10" x14ac:dyDescent="0.25">
      <c r="J624" s="9"/>
    </row>
    <row r="625" spans="10:10" x14ac:dyDescent="0.25">
      <c r="J625" s="9"/>
    </row>
    <row r="626" spans="10:10" x14ac:dyDescent="0.25">
      <c r="J626" s="9"/>
    </row>
    <row r="627" spans="10:10" x14ac:dyDescent="0.25">
      <c r="J627" s="9"/>
    </row>
    <row r="628" spans="10:10" x14ac:dyDescent="0.25">
      <c r="J628" s="9"/>
    </row>
    <row r="629" spans="10:10" x14ac:dyDescent="0.25">
      <c r="J629" s="9"/>
    </row>
    <row r="630" spans="10:10" x14ac:dyDescent="0.25">
      <c r="J630" s="9"/>
    </row>
    <row r="631" spans="10:10" x14ac:dyDescent="0.25">
      <c r="J631" s="9"/>
    </row>
    <row r="632" spans="10:10" x14ac:dyDescent="0.25">
      <c r="J632" s="9"/>
    </row>
    <row r="633" spans="10:10" x14ac:dyDescent="0.25">
      <c r="J633" s="9"/>
    </row>
    <row r="634" spans="10:10" x14ac:dyDescent="0.25">
      <c r="J634" s="9"/>
    </row>
    <row r="635" spans="10:10" x14ac:dyDescent="0.25">
      <c r="J635" s="9"/>
    </row>
    <row r="636" spans="10:10" x14ac:dyDescent="0.25">
      <c r="J636" s="9"/>
    </row>
    <row r="637" spans="10:10" x14ac:dyDescent="0.25">
      <c r="J637" s="9"/>
    </row>
    <row r="638" spans="10:10" x14ac:dyDescent="0.25">
      <c r="J638" s="9"/>
    </row>
    <row r="639" spans="10:10" x14ac:dyDescent="0.25">
      <c r="J639" s="9"/>
    </row>
    <row r="640" spans="10:10" x14ac:dyDescent="0.25">
      <c r="J640" s="9"/>
    </row>
    <row r="641" spans="10:10" x14ac:dyDescent="0.25">
      <c r="J641" s="9"/>
    </row>
    <row r="642" spans="10:10" x14ac:dyDescent="0.25">
      <c r="J642" s="9"/>
    </row>
    <row r="643" spans="10:10" x14ac:dyDescent="0.25">
      <c r="J643" s="9"/>
    </row>
    <row r="644" spans="10:10" x14ac:dyDescent="0.25">
      <c r="J644" s="9"/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Charts</vt:lpstr>
      </vt:variant>
      <vt:variant>
        <vt:i4>4</vt:i4>
      </vt:variant>
    </vt:vector>
  </HeadingPairs>
  <TitlesOfParts>
    <vt:vector size="12" baseType="lpstr">
      <vt:lpstr>BySeason</vt:lpstr>
      <vt:lpstr>Export_BySeason</vt:lpstr>
      <vt:lpstr>ExportCharts</vt:lpstr>
      <vt:lpstr>NH3-NO2_Correlation</vt:lpstr>
      <vt:lpstr>MCEnviro_Correlation</vt:lpstr>
      <vt:lpstr>NormalTest</vt:lpstr>
      <vt:lpstr>ByQuarter</vt:lpstr>
      <vt:lpstr>RawData</vt:lpstr>
      <vt:lpstr>BySeason_Component</vt:lpstr>
      <vt:lpstr>BySeason_MC&amp;CN</vt:lpstr>
      <vt:lpstr>ByQuarter_Component</vt:lpstr>
      <vt:lpstr>ByQuarter_MC&amp;CN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Ng</dc:creator>
  <cp:lastModifiedBy>Tim Ng</cp:lastModifiedBy>
  <dcterms:created xsi:type="dcterms:W3CDTF">2017-05-25T01:13:05Z</dcterms:created>
  <dcterms:modified xsi:type="dcterms:W3CDTF">2020-04-15T04:15:58Z</dcterms:modified>
</cp:coreProperties>
</file>