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bba5bca3d341a6b/PhD 2018-2021/PhD papers and chapters/Supplementary files/"/>
    </mc:Choice>
  </mc:AlternateContent>
  <xr:revisionPtr revIDLastSave="256" documentId="14_{6B1DD6F6-587A-4738-AC35-7FA267477F11}" xr6:coauthVersionLast="47" xr6:coauthVersionMax="47" xr10:uidLastSave="{D1ABA363-1C34-4F1F-B21B-64293E60FF3E}"/>
  <bookViews>
    <workbookView xWindow="-51720" yWindow="135" windowWidth="26040" windowHeight="21240" firstSheet="2" activeTab="6" xr2:uid="{00000000-000D-0000-FFFF-FFFF00000000}"/>
  </bookViews>
  <sheets>
    <sheet name="SM4.1_Localities" sheetId="2" r:id="rId1"/>
    <sheet name="SM4.2_Analytical Standards" sheetId="9" r:id="rId2"/>
    <sheet name="SM4.3_Maj +TE data" sheetId="3" r:id="rId3"/>
    <sheet name="SM4.4_Sr+Nd isotopes" sheetId="10" r:id="rId4"/>
    <sheet name="SM4.5_O isotope data" sheetId="12" r:id="rId5"/>
    <sheet name="SM4.8_Kd values" sheetId="15" r:id="rId6"/>
    <sheet name="SM4.7_Mineral data" sheetId="11" r:id="rId7"/>
    <sheet name="SM4.8_T,P,H20 estimates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" i="12" l="1"/>
  <c r="AB4" i="12"/>
  <c r="AB5" i="12"/>
  <c r="AB9" i="12"/>
  <c r="AB10" i="12"/>
  <c r="AB11" i="12"/>
  <c r="AB12" i="12"/>
  <c r="AB13" i="12"/>
  <c r="AB14" i="12"/>
  <c r="AB15" i="12"/>
  <c r="AB16" i="12"/>
  <c r="AB17" i="12"/>
  <c r="AB18" i="12"/>
  <c r="AB19" i="12"/>
  <c r="AB22" i="12"/>
  <c r="AB2" i="12"/>
  <c r="AA22" i="12"/>
  <c r="AA3" i="12"/>
  <c r="AA4" i="12"/>
  <c r="AA5" i="12"/>
  <c r="AA9" i="12"/>
  <c r="AA10" i="12"/>
  <c r="AA11" i="12"/>
  <c r="AA12" i="12"/>
  <c r="AA13" i="12"/>
  <c r="AA14" i="12"/>
  <c r="AA15" i="12"/>
  <c r="AA16" i="12"/>
  <c r="AA17" i="12"/>
  <c r="AA18" i="12"/>
  <c r="AA19" i="12"/>
  <c r="AA2" i="12"/>
  <c r="D204" i="14" l="1"/>
  <c r="H41" i="3" l="1"/>
  <c r="P41" i="3" s="1"/>
  <c r="H44" i="3"/>
  <c r="P44" i="3" s="1"/>
  <c r="H45" i="3"/>
  <c r="P45" i="3" s="1"/>
  <c r="H46" i="3"/>
  <c r="P46" i="3" s="1"/>
  <c r="H34" i="3"/>
  <c r="P34" i="3" s="1"/>
  <c r="H35" i="3"/>
  <c r="P35" i="3" s="1"/>
  <c r="H36" i="3"/>
  <c r="P36" i="3" s="1"/>
  <c r="H37" i="3"/>
  <c r="P37" i="3" s="1"/>
  <c r="H38" i="3"/>
  <c r="P38" i="3" s="1"/>
  <c r="H33" i="3"/>
  <c r="H8" i="3"/>
  <c r="P8" i="3" s="1"/>
  <c r="H9" i="3"/>
  <c r="P9" i="3" s="1"/>
  <c r="H10" i="3"/>
  <c r="P10" i="3" s="1"/>
  <c r="H11" i="3"/>
  <c r="P11" i="3" s="1"/>
  <c r="H12" i="3"/>
  <c r="P12" i="3" s="1"/>
  <c r="H13" i="3"/>
  <c r="P13" i="3" s="1"/>
  <c r="H14" i="3"/>
  <c r="P14" i="3" s="1"/>
  <c r="H15" i="3"/>
  <c r="P15" i="3" s="1"/>
  <c r="H16" i="3"/>
  <c r="P16" i="3" s="1"/>
  <c r="H17" i="3"/>
  <c r="P17" i="3" s="1"/>
  <c r="H18" i="3"/>
  <c r="H19" i="3"/>
  <c r="P19" i="3" s="1"/>
  <c r="H20" i="3"/>
  <c r="P20" i="3" s="1"/>
  <c r="H22" i="3"/>
  <c r="P22" i="3" s="1"/>
  <c r="H21" i="3"/>
  <c r="P21" i="3" s="1"/>
  <c r="H23" i="3"/>
  <c r="P23" i="3" s="1"/>
  <c r="H24" i="3"/>
  <c r="P24" i="3" s="1"/>
  <c r="H25" i="3"/>
  <c r="P25" i="3" s="1"/>
  <c r="H26" i="3"/>
  <c r="P26" i="3" s="1"/>
  <c r="H27" i="3"/>
  <c r="P27" i="3" s="1"/>
  <c r="H28" i="3"/>
  <c r="P28" i="3" s="1"/>
  <c r="H29" i="3"/>
  <c r="P29" i="3" s="1"/>
  <c r="H30" i="3"/>
  <c r="P30" i="3" s="1"/>
  <c r="H7" i="3"/>
  <c r="P18" i="3" l="1"/>
  <c r="P7" i="3"/>
  <c r="P33" i="3"/>
  <c r="F2" i="12"/>
  <c r="F20" i="12" l="1"/>
  <c r="F23" i="12"/>
  <c r="F22" i="12"/>
  <c r="F21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47" i="10" l="1"/>
  <c r="F46" i="10"/>
  <c r="Q42" i="10"/>
  <c r="Q41" i="10"/>
  <c r="F48" i="10" l="1"/>
  <c r="Q43" i="10"/>
  <c r="O7" i="9" l="1"/>
  <c r="P7" i="9"/>
  <c r="Q7" i="9"/>
  <c r="R7" i="9"/>
  <c r="S7" i="9"/>
  <c r="T7" i="9"/>
  <c r="U7" i="9"/>
  <c r="V7" i="9"/>
  <c r="W7" i="9"/>
  <c r="N7" i="9"/>
  <c r="O6" i="9"/>
  <c r="O8" i="9" s="1"/>
  <c r="P6" i="9"/>
  <c r="P8" i="9" s="1"/>
  <c r="Q6" i="9"/>
  <c r="Q8" i="9" s="1"/>
  <c r="R6" i="9"/>
  <c r="R8" i="9" s="1"/>
  <c r="S6" i="9"/>
  <c r="T6" i="9"/>
  <c r="T8" i="9" s="1"/>
  <c r="U6" i="9"/>
  <c r="U8" i="9" s="1"/>
  <c r="V6" i="9"/>
  <c r="V8" i="9" s="1"/>
  <c r="W6" i="9"/>
  <c r="W8" i="9" s="1"/>
  <c r="N6" i="9"/>
  <c r="N8" i="9" s="1"/>
  <c r="S8" i="9"/>
  <c r="C7" i="9"/>
  <c r="D7" i="9"/>
  <c r="E7" i="9"/>
  <c r="F7" i="9"/>
  <c r="G7" i="9"/>
  <c r="H7" i="9"/>
  <c r="I7" i="9"/>
  <c r="J7" i="9"/>
  <c r="K7" i="9"/>
  <c r="B7" i="9"/>
  <c r="C6" i="9"/>
  <c r="D6" i="9"/>
  <c r="E6" i="9"/>
  <c r="F6" i="9"/>
  <c r="G6" i="9"/>
  <c r="H6" i="9"/>
  <c r="I6" i="9"/>
  <c r="J6" i="9"/>
  <c r="K6" i="9"/>
  <c r="B6" i="9"/>
  <c r="C74" i="9" l="1"/>
  <c r="D74" i="9"/>
  <c r="E74" i="9"/>
  <c r="E76" i="9" s="1"/>
  <c r="F74" i="9"/>
  <c r="G74" i="9"/>
  <c r="G76" i="9" s="1"/>
  <c r="H74" i="9"/>
  <c r="H76" i="9" s="1"/>
  <c r="I74" i="9"/>
  <c r="I76" i="9" s="1"/>
  <c r="J74" i="9"/>
  <c r="J76" i="9" s="1"/>
  <c r="K74" i="9"/>
  <c r="L74" i="9"/>
  <c r="L76" i="9" s="1"/>
  <c r="M74" i="9"/>
  <c r="M76" i="9" s="1"/>
  <c r="N74" i="9"/>
  <c r="N76" i="9" s="1"/>
  <c r="O74" i="9"/>
  <c r="O76" i="9" s="1"/>
  <c r="P74" i="9"/>
  <c r="P76" i="9" s="1"/>
  <c r="Q74" i="9"/>
  <c r="Q76" i="9" s="1"/>
  <c r="R74" i="9"/>
  <c r="R76" i="9" s="1"/>
  <c r="S74" i="9"/>
  <c r="S76" i="9" s="1"/>
  <c r="T74" i="9"/>
  <c r="T76" i="9" s="1"/>
  <c r="U74" i="9"/>
  <c r="V74" i="9"/>
  <c r="V76" i="9" s="1"/>
  <c r="W74" i="9"/>
  <c r="W76" i="9" s="1"/>
  <c r="X74" i="9"/>
  <c r="X76" i="9" s="1"/>
  <c r="Y74" i="9"/>
  <c r="Y76" i="9" s="1"/>
  <c r="Z74" i="9"/>
  <c r="Z76" i="9" s="1"/>
  <c r="AA74" i="9"/>
  <c r="AB74" i="9"/>
  <c r="AB76" i="9" s="1"/>
  <c r="AC74" i="9"/>
  <c r="AC76" i="9" s="1"/>
  <c r="AD74" i="9"/>
  <c r="AE74" i="9"/>
  <c r="AE76" i="9" s="1"/>
  <c r="AF74" i="9"/>
  <c r="AF76" i="9" s="1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B75" i="9"/>
  <c r="B74" i="9"/>
  <c r="B76" i="9" s="1"/>
  <c r="AD76" i="9"/>
  <c r="AA76" i="9"/>
  <c r="U76" i="9"/>
  <c r="K76" i="9"/>
  <c r="F76" i="9"/>
  <c r="D76" i="9"/>
  <c r="C76" i="9"/>
  <c r="C45" i="9"/>
  <c r="C47" i="9" s="1"/>
  <c r="D45" i="9"/>
  <c r="D47" i="9" s="1"/>
  <c r="E45" i="9"/>
  <c r="E47" i="9" s="1"/>
  <c r="F45" i="9"/>
  <c r="F47" i="9" s="1"/>
  <c r="G45" i="9"/>
  <c r="G47" i="9" s="1"/>
  <c r="H45" i="9"/>
  <c r="H47" i="9" s="1"/>
  <c r="I45" i="9"/>
  <c r="I47" i="9" s="1"/>
  <c r="J45" i="9"/>
  <c r="J47" i="9" s="1"/>
  <c r="K45" i="9"/>
  <c r="K47" i="9" s="1"/>
  <c r="L45" i="9"/>
  <c r="L47" i="9" s="1"/>
  <c r="M45" i="9"/>
  <c r="M47" i="9" s="1"/>
  <c r="N45" i="9"/>
  <c r="N47" i="9" s="1"/>
  <c r="O45" i="9"/>
  <c r="O47" i="9" s="1"/>
  <c r="P45" i="9"/>
  <c r="P47" i="9" s="1"/>
  <c r="Q45" i="9"/>
  <c r="Q47" i="9" s="1"/>
  <c r="R45" i="9"/>
  <c r="R47" i="9" s="1"/>
  <c r="S45" i="9"/>
  <c r="S47" i="9" s="1"/>
  <c r="T45" i="9"/>
  <c r="T47" i="9" s="1"/>
  <c r="U45" i="9"/>
  <c r="U47" i="9" s="1"/>
  <c r="V45" i="9"/>
  <c r="V47" i="9" s="1"/>
  <c r="W45" i="9"/>
  <c r="W47" i="9" s="1"/>
  <c r="X45" i="9"/>
  <c r="X47" i="9" s="1"/>
  <c r="Y45" i="9"/>
  <c r="Y47" i="9" s="1"/>
  <c r="Z45" i="9"/>
  <c r="Z47" i="9" s="1"/>
  <c r="AA45" i="9"/>
  <c r="AA47" i="9" s="1"/>
  <c r="AB45" i="9"/>
  <c r="AB47" i="9" s="1"/>
  <c r="AC45" i="9"/>
  <c r="AD45" i="9"/>
  <c r="AD47" i="9" s="1"/>
  <c r="AE45" i="9"/>
  <c r="AE47" i="9" s="1"/>
  <c r="AF45" i="9"/>
  <c r="AF47" i="9" s="1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B46" i="9"/>
  <c r="B45" i="9"/>
  <c r="B47" i="9" s="1"/>
  <c r="E8" i="9" l="1"/>
  <c r="F8" i="9"/>
  <c r="G8" i="9"/>
  <c r="H8" i="9"/>
  <c r="I8" i="9"/>
  <c r="J8" i="9"/>
  <c r="K8" i="9"/>
  <c r="D8" i="9"/>
  <c r="C8" i="9"/>
  <c r="B8" i="9"/>
</calcChain>
</file>

<file path=xl/sharedStrings.xml><?xml version="1.0" encoding="utf-8"?>
<sst xmlns="http://schemas.openxmlformats.org/spreadsheetml/2006/main" count="3494" uniqueCount="794">
  <si>
    <t>Site Description</t>
  </si>
  <si>
    <t>Easting (NZTM)</t>
  </si>
  <si>
    <t>Northing (NZTM)</t>
  </si>
  <si>
    <t>Elevation (m)</t>
  </si>
  <si>
    <t>Rock type</t>
  </si>
  <si>
    <t>Geological formation</t>
  </si>
  <si>
    <t>rhyolite</t>
  </si>
  <si>
    <t>Kaimai Dome, rocky knoll leady to cell tower</t>
  </si>
  <si>
    <t>Kaimai Swap Farm, rocky ridge E of farm buildings</t>
  </si>
  <si>
    <t>FeO</t>
  </si>
  <si>
    <t>ES112-501</t>
  </si>
  <si>
    <t>Sample Name</t>
  </si>
  <si>
    <t>LOI (%)</t>
  </si>
  <si>
    <t>Total*</t>
  </si>
  <si>
    <t>WAI16</t>
  </si>
  <si>
    <t>WAI22</t>
  </si>
  <si>
    <t>WAI29</t>
  </si>
  <si>
    <t>ES112-243p</t>
  </si>
  <si>
    <t>ES112-411p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</si>
  <si>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(wt%)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</si>
  <si>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(wt%)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</si>
  <si>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(wt%)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</si>
  <si>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(wt%)</t>
    </r>
  </si>
  <si>
    <t>MnO (wt%)</t>
  </si>
  <si>
    <t>MgO (wt%)</t>
  </si>
  <si>
    <t>CaO (wt%)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</si>
  <si>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(wt%)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</si>
  <si>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(wt%)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</si>
  <si>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(wt%)</t>
    </r>
  </si>
  <si>
    <t>*Original value</t>
  </si>
  <si>
    <t>Trace element standard analyses</t>
  </si>
  <si>
    <t>Element</t>
  </si>
  <si>
    <t>Sc (ppm)</t>
  </si>
  <si>
    <t>V (ppm)</t>
  </si>
  <si>
    <t>Ni (ppm)</t>
  </si>
  <si>
    <t>Cu (ppm)</t>
  </si>
  <si>
    <t>Ga (ppm)</t>
  </si>
  <si>
    <t>Rb (ppm)</t>
  </si>
  <si>
    <r>
      <t>Sr</t>
    </r>
    <r>
      <rPr>
        <b/>
        <sz val="11"/>
        <color theme="1"/>
        <rFont val="Calibri"/>
        <family val="2"/>
        <scheme val="minor"/>
      </rPr>
      <t xml:space="preserve"> (ppm)</t>
    </r>
  </si>
  <si>
    <t xml:space="preserve">Y (ppm) </t>
  </si>
  <si>
    <r>
      <t>Zr</t>
    </r>
    <r>
      <rPr>
        <b/>
        <sz val="11"/>
        <color theme="1"/>
        <rFont val="Calibri"/>
        <family val="2"/>
        <scheme val="minor"/>
      </rPr>
      <t xml:space="preserve"> (ppm)</t>
    </r>
  </si>
  <si>
    <t>Nb (ppm)</t>
  </si>
  <si>
    <t>Cs (ppm)</t>
  </si>
  <si>
    <t>Ba (ppm)</t>
  </si>
  <si>
    <t>La (ppm)</t>
  </si>
  <si>
    <t>Ce (ppm)</t>
  </si>
  <si>
    <t>Pr (ppm)</t>
  </si>
  <si>
    <t>Nd (ppm)</t>
  </si>
  <si>
    <t>Sm (ppm)</t>
  </si>
  <si>
    <r>
      <t>Eu</t>
    </r>
    <r>
      <rPr>
        <b/>
        <vertAlign val="superscript"/>
        <sz val="11"/>
        <color theme="1"/>
        <rFont val="Calibri (Body)"/>
      </rPr>
      <t>153</t>
    </r>
    <r>
      <rPr>
        <b/>
        <sz val="11"/>
        <color theme="1"/>
        <rFont val="Calibri"/>
        <family val="2"/>
        <scheme val="minor"/>
      </rPr>
      <t xml:space="preserve"> (ppm)</t>
    </r>
  </si>
  <si>
    <t>Gd (ppm)</t>
  </si>
  <si>
    <t>Tb (ppm)</t>
  </si>
  <si>
    <t>Dy (ppm)</t>
  </si>
  <si>
    <t>Ho (ppm)</t>
  </si>
  <si>
    <t>Er (ppm)</t>
  </si>
  <si>
    <t>Tm (ppm)</t>
  </si>
  <si>
    <t>Yb (ppm)</t>
  </si>
  <si>
    <t>Lu (ppm)</t>
  </si>
  <si>
    <t>Ta (ppm)</t>
  </si>
  <si>
    <t>Pb (ppm)</t>
  </si>
  <si>
    <t>Th (ppm)</t>
  </si>
  <si>
    <t>U (ppm)</t>
  </si>
  <si>
    <t>Reference Value</t>
  </si>
  <si>
    <t>Average</t>
  </si>
  <si>
    <t>2*Std</t>
  </si>
  <si>
    <t>Offset</t>
  </si>
  <si>
    <t>Major element standard analyses</t>
  </si>
  <si>
    <t>Run1</t>
  </si>
  <si>
    <t>Run2</t>
  </si>
  <si>
    <t>Run3</t>
  </si>
  <si>
    <t>% Offset</t>
  </si>
  <si>
    <t>Run1_08.02.22</t>
  </si>
  <si>
    <t>Atho-G_1.1</t>
  </si>
  <si>
    <t>Atho-G_1.2</t>
  </si>
  <si>
    <t>Atho-G_1.3</t>
  </si>
  <si>
    <t>Atho-G_1.4</t>
  </si>
  <si>
    <t>Atho-G_1.9</t>
  </si>
  <si>
    <t>Atho-G_1.10</t>
  </si>
  <si>
    <t>Atho-G_1.11</t>
  </si>
  <si>
    <t>Atho-G_1.12</t>
  </si>
  <si>
    <t>Atho-G_1.13</t>
  </si>
  <si>
    <t>Atho-G_1.14</t>
  </si>
  <si>
    <t>Atho-G_1.15</t>
  </si>
  <si>
    <t>Atho-G_1.16</t>
  </si>
  <si>
    <t>Atho-G_1.17</t>
  </si>
  <si>
    <t>Atho-G_1.18</t>
  </si>
  <si>
    <t>Atho-G_1.19</t>
  </si>
  <si>
    <t>Atho-G_1.20</t>
  </si>
  <si>
    <t>Atho-G_2.1</t>
  </si>
  <si>
    <t>Atho-G_2.2</t>
  </si>
  <si>
    <t>Run2_21.04.22</t>
  </si>
  <si>
    <t>Tl (ppm)</t>
  </si>
  <si>
    <t>NIST612-1.1</t>
  </si>
  <si>
    <t>NIST612-1.2</t>
  </si>
  <si>
    <t>NIST612-1.5</t>
  </si>
  <si>
    <t>NIST612-1.6</t>
  </si>
  <si>
    <t>NIST612-1.7</t>
  </si>
  <si>
    <t>NIST612-1.8</t>
  </si>
  <si>
    <t>NIST612-1.9</t>
  </si>
  <si>
    <t>NIST612-1.10</t>
  </si>
  <si>
    <t>NIST612-1.11</t>
  </si>
  <si>
    <t>NIST612-1.12</t>
  </si>
  <si>
    <t>NIST612-1.13</t>
  </si>
  <si>
    <t>NIST612-1.14</t>
  </si>
  <si>
    <t>NIST612-1.15</t>
  </si>
  <si>
    <t>NIST612-1.16</t>
  </si>
  <si>
    <t>NIST612-2.1</t>
  </si>
  <si>
    <t>NIST612-2.2</t>
  </si>
  <si>
    <t>NIST612-2.3</t>
  </si>
  <si>
    <t>NIST612-2.4</t>
  </si>
  <si>
    <t>Atho-G standard analyses</t>
  </si>
  <si>
    <t>NIST612 standard analyses</t>
  </si>
  <si>
    <t>Sr (ppm)</t>
  </si>
  <si>
    <t>Y (ppm)</t>
  </si>
  <si>
    <t>Zr (ppm)</t>
  </si>
  <si>
    <t>Eu (ppm)</t>
  </si>
  <si>
    <t xml:space="preserve">Secondary standard (AGV-2) overview </t>
  </si>
  <si>
    <t>AGV-2.1</t>
  </si>
  <si>
    <t>AGV-2.2</t>
  </si>
  <si>
    <t>AGV-2.3</t>
  </si>
  <si>
    <t>AGV-2.4</t>
  </si>
  <si>
    <t>AGV-2.5</t>
  </si>
  <si>
    <t>AGV-2.6</t>
  </si>
  <si>
    <t>AGV-2.7</t>
  </si>
  <si>
    <t>AGV-2.8</t>
  </si>
  <si>
    <t>AGV-2.9</t>
  </si>
  <si>
    <t>AGV-2.10</t>
  </si>
  <si>
    <t>AGV-2.11</t>
  </si>
  <si>
    <t>AGV-2.12</t>
  </si>
  <si>
    <t>AGV-2.13</t>
  </si>
  <si>
    <t>AGV-2.14</t>
  </si>
  <si>
    <t>AGV-2 9.8.21</t>
  </si>
  <si>
    <t xml:space="preserve">Secondary standard (RGM-2) overview </t>
  </si>
  <si>
    <t>RGM-2.1</t>
  </si>
  <si>
    <t>RGM-2.2</t>
  </si>
  <si>
    <t>RGM-2.3</t>
  </si>
  <si>
    <t>RGM-2.4</t>
  </si>
  <si>
    <t>RGM-2.5</t>
  </si>
  <si>
    <t>RGM-2.6</t>
  </si>
  <si>
    <t>RGM-2.7</t>
  </si>
  <si>
    <t>RGM-2.8</t>
  </si>
  <si>
    <t>RGM-2.9</t>
  </si>
  <si>
    <t>RGM-2.10</t>
  </si>
  <si>
    <t>RGM-2.11</t>
  </si>
  <si>
    <t>RGM-2.12</t>
  </si>
  <si>
    <t>RGM-2.13</t>
  </si>
  <si>
    <t>RGM-2.14</t>
  </si>
  <si>
    <t xml:space="preserve">RGM-2.1 </t>
  </si>
  <si>
    <t xml:space="preserve">RGM-2.2 </t>
  </si>
  <si>
    <t xml:space="preserve">RGM-2.3 </t>
  </si>
  <si>
    <t xml:space="preserve">RGM-2.4 </t>
  </si>
  <si>
    <t xml:space="preserve">RGM-2.5 </t>
  </si>
  <si>
    <t xml:space="preserve">RGM-2.6 </t>
  </si>
  <si>
    <t>Minden Rhyolite lavas</t>
  </si>
  <si>
    <t>Eruption unit/dome</t>
  </si>
  <si>
    <t>MRhy15</t>
  </si>
  <si>
    <t>MRhy47</t>
  </si>
  <si>
    <t>MRhy48</t>
  </si>
  <si>
    <t>MRhy49</t>
  </si>
  <si>
    <t>MRhy50</t>
  </si>
  <si>
    <t>MRhy51</t>
  </si>
  <si>
    <t>MRhy53</t>
  </si>
  <si>
    <t>MRhy63</t>
  </si>
  <si>
    <t>MRhy64</t>
  </si>
  <si>
    <t>MRhy30a</t>
  </si>
  <si>
    <t>MRhy30b</t>
  </si>
  <si>
    <t>MRhy32</t>
  </si>
  <si>
    <t>MRhy34</t>
  </si>
  <si>
    <t>MRhy40</t>
  </si>
  <si>
    <t>MRhy57</t>
  </si>
  <si>
    <t>MRhy41</t>
  </si>
  <si>
    <t>MRhy45</t>
  </si>
  <si>
    <t>MRhy42</t>
  </si>
  <si>
    <t>MRhy60</t>
  </si>
  <si>
    <t>MRhy56</t>
  </si>
  <si>
    <t>MRhy52</t>
  </si>
  <si>
    <t>MRhy58</t>
  </si>
  <si>
    <t>MRhy46</t>
  </si>
  <si>
    <t>MRhy61</t>
  </si>
  <si>
    <t>MRhy62</t>
  </si>
  <si>
    <t>MRhy65</t>
  </si>
  <si>
    <t>Otanewainuku</t>
  </si>
  <si>
    <t>Age</t>
  </si>
  <si>
    <t>Cr (ppm)</t>
  </si>
  <si>
    <t>Kopukairua</t>
  </si>
  <si>
    <t>Kopukairua Dome</t>
  </si>
  <si>
    <t>TeWheritu</t>
  </si>
  <si>
    <t>Minden Peak</t>
  </si>
  <si>
    <t>Manawata</t>
  </si>
  <si>
    <t>Kaimai Dome</t>
  </si>
  <si>
    <t xml:space="preserve">Greenpark </t>
  </si>
  <si>
    <t xml:space="preserve">Pukunui </t>
  </si>
  <si>
    <t>Waitao Dome</t>
  </si>
  <si>
    <t>Papamoa Dome</t>
  </si>
  <si>
    <t>Mangatawa</t>
  </si>
  <si>
    <t>Kaikaikaroro</t>
  </si>
  <si>
    <t>Waikite</t>
  </si>
  <si>
    <t>Mt Maunganui</t>
  </si>
  <si>
    <t>Moturiki Island</t>
  </si>
  <si>
    <t>Bowentown</t>
  </si>
  <si>
    <t>Otawa Formation</t>
  </si>
  <si>
    <t>Otawa33</t>
  </si>
  <si>
    <t>Otawa35</t>
  </si>
  <si>
    <t>Otawa36</t>
  </si>
  <si>
    <t>Otawa37</t>
  </si>
  <si>
    <t>Otawa38</t>
  </si>
  <si>
    <t>Otawa39</t>
  </si>
  <si>
    <t>Otawa Fmn</t>
  </si>
  <si>
    <t>Kaitemako Road quarry</t>
  </si>
  <si>
    <t>Poplar Lane quarry</t>
  </si>
  <si>
    <t>Matakana Formation</t>
  </si>
  <si>
    <t>2.9-2.5</t>
  </si>
  <si>
    <t>MB66</t>
  </si>
  <si>
    <t>Matakana Island basalt</t>
  </si>
  <si>
    <t>Major-element oxide values were obtained by XRF and normalised to 100% volatile free.</t>
  </si>
  <si>
    <t>Trace-element data is from LA-ICP-MS, with the exception of MB66 which is from XRF</t>
  </si>
  <si>
    <t>Papamoa Formation</t>
  </si>
  <si>
    <t>L2WP1</t>
  </si>
  <si>
    <t>L2BP1</t>
  </si>
  <si>
    <t>L2bp</t>
  </si>
  <si>
    <t>Welcome Bay Ignimbrite white pumice</t>
  </si>
  <si>
    <t>Welcome Bay Ignimbrite dark pumice</t>
  </si>
  <si>
    <t>Welcome Bay Ignimbrite banded pumice</t>
  </si>
  <si>
    <t>87Sr/86Sr</t>
  </si>
  <si>
    <t>143Nd/144Nd</t>
  </si>
  <si>
    <t>Sample #</t>
  </si>
  <si>
    <t>Minden Rhyolite _TeWheritu</t>
  </si>
  <si>
    <t>Minden Rhyolite_Minden Peak</t>
  </si>
  <si>
    <t>Minden Rhyolite_Manawata</t>
  </si>
  <si>
    <t>Minden Rhyolite _Kaimai Dome</t>
  </si>
  <si>
    <t>Minden Rhyolite_Manungatūtū/Mt Misery</t>
  </si>
  <si>
    <t xml:space="preserve">Minden Rhyolite_Greenpark </t>
  </si>
  <si>
    <t xml:space="preserve">Minden Rhyolite_Pukunui </t>
  </si>
  <si>
    <t>Minden Rhyolite_Kopukairua</t>
  </si>
  <si>
    <t>Minden Rhyolite  Waitao</t>
  </si>
  <si>
    <t>Minden Rhyolite_Papamoa Dome</t>
  </si>
  <si>
    <t>Minden Rhyolite_Mangatawa</t>
  </si>
  <si>
    <t>Minden Rhyolite_Otanewainuku</t>
  </si>
  <si>
    <t>Minden Rhyolite_Kaikaikaroro</t>
  </si>
  <si>
    <t>Minden Rhyolite_Waikite</t>
  </si>
  <si>
    <t>Minden Rhyolite_Mt Maunganui</t>
  </si>
  <si>
    <t>Minden Rhyolite_Moturiki Island</t>
  </si>
  <si>
    <t>Minden Rhyolite_Bowentown</t>
  </si>
  <si>
    <t>Matakana Basalt</t>
  </si>
  <si>
    <t>MRHy64</t>
  </si>
  <si>
    <t xml:space="preserve">Upper Ngamuwahine River at confluence with northern tributary </t>
  </si>
  <si>
    <t>Otawa</t>
  </si>
  <si>
    <t>Oropi Quarry, McPhail Road</t>
  </si>
  <si>
    <t>fine flow banded rhyolite</t>
  </si>
  <si>
    <t>Jswap Tauranga Quarry, Kaitemako Road.  Top, Top Quarry</t>
  </si>
  <si>
    <t>dacite</t>
  </si>
  <si>
    <t>Minden Peak, Crawford Road</t>
  </si>
  <si>
    <t>Minden Peak, Te Puna Quarry</t>
  </si>
  <si>
    <t>Kaikaikaroro, Sth of track from end Kumikumi Rd</t>
  </si>
  <si>
    <t>Sth slope Manawata</t>
  </si>
  <si>
    <t>SE slope Kopukairua</t>
  </si>
  <si>
    <t xml:space="preserve"> Waikite peak</t>
  </si>
  <si>
    <t>Northern slope, Papamoa Dome</t>
  </si>
  <si>
    <t>Mt Maunganui.  Western slope, base track</t>
  </si>
  <si>
    <t xml:space="preserve">Bowentown Heads rock outcrop </t>
  </si>
  <si>
    <t>basaltic andesite</t>
  </si>
  <si>
    <t>Rocky outcrop offshore Matakana Island</t>
  </si>
  <si>
    <t>Jswap Tauranga Quarry, Kaitemako Road.  Base, Top Quarry</t>
  </si>
  <si>
    <t>Otawa andesite</t>
  </si>
  <si>
    <t>Jswap Tauranga Quarry, Kaitemako Road.  Pit - Base Old Quarry</t>
  </si>
  <si>
    <t>Jswap Tauranga Quarry, Kaitemako Road. Mid level - Old Quarry</t>
  </si>
  <si>
    <t>Jswap Tauranga Quarry, Kaitemako Road.  Top level - Old Quarry</t>
  </si>
  <si>
    <t>Poplar Lane Quarry</t>
  </si>
  <si>
    <t>andesite</t>
  </si>
  <si>
    <t>Rocky Cutting Road-white pumice</t>
  </si>
  <si>
    <t>Rocky Cutting Road-dark pumice</t>
  </si>
  <si>
    <t>Rocky Cutting Road-banded pumice</t>
  </si>
  <si>
    <t>Welcome Bay Ignimbrite</t>
  </si>
  <si>
    <t>weathered rhyolite</t>
  </si>
  <si>
    <t>Sample name</t>
  </si>
  <si>
    <t>L2WP-1</t>
  </si>
  <si>
    <t>L2BP-1</t>
  </si>
  <si>
    <t>2se</t>
  </si>
  <si>
    <t>2se (ppm)</t>
  </si>
  <si>
    <t>n ratios</t>
  </si>
  <si>
    <t>Standards</t>
  </si>
  <si>
    <t>NBS 987</t>
  </si>
  <si>
    <t>Jndi</t>
  </si>
  <si>
    <t>Ave</t>
  </si>
  <si>
    <t>2sd</t>
  </si>
  <si>
    <t>2sd (ppm)</t>
  </si>
  <si>
    <t>WAI22p</t>
  </si>
  <si>
    <t>WAI55</t>
  </si>
  <si>
    <t>ES112-165p</t>
  </si>
  <si>
    <r>
      <rPr>
        <b/>
        <vertAlign val="superscript"/>
        <sz val="11"/>
        <color rgb="FF000000"/>
        <rFont val="Calibri"/>
        <family val="2"/>
        <scheme val="minor"/>
      </rPr>
      <t>84</t>
    </r>
    <r>
      <rPr>
        <b/>
        <sz val="11"/>
        <color indexed="8"/>
        <rFont val="Calibri"/>
        <family val="2"/>
        <scheme val="minor"/>
      </rPr>
      <t>Sr/</t>
    </r>
    <r>
      <rPr>
        <b/>
        <vertAlign val="superscript"/>
        <sz val="11"/>
        <color rgb="FF000000"/>
        <rFont val="Calibri"/>
        <family val="2"/>
        <scheme val="minor"/>
      </rPr>
      <t>86</t>
    </r>
    <r>
      <rPr>
        <b/>
        <sz val="11"/>
        <color indexed="8"/>
        <rFont val="Calibri"/>
        <family val="2"/>
        <scheme val="minor"/>
      </rPr>
      <t>Sr</t>
    </r>
  </si>
  <si>
    <r>
      <rPr>
        <b/>
        <vertAlign val="superscript"/>
        <sz val="11"/>
        <rFont val="Calibri"/>
        <family val="2"/>
        <scheme val="minor"/>
      </rPr>
      <t>87</t>
    </r>
    <r>
      <rPr>
        <b/>
        <sz val="11"/>
        <rFont val="Calibri"/>
        <family val="2"/>
        <scheme val="minor"/>
      </rPr>
      <t>Sr/</t>
    </r>
    <r>
      <rPr>
        <b/>
        <vertAlign val="superscript"/>
        <sz val="11"/>
        <rFont val="Calibri"/>
        <family val="2"/>
        <scheme val="minor"/>
      </rPr>
      <t>86</t>
    </r>
    <r>
      <rPr>
        <b/>
        <sz val="11"/>
        <rFont val="Calibri"/>
        <family val="2"/>
        <scheme val="minor"/>
      </rPr>
      <t>Sr</t>
    </r>
  </si>
  <si>
    <r>
      <rPr>
        <b/>
        <vertAlign val="superscript"/>
        <sz val="11"/>
        <color rgb="FF000000"/>
        <rFont val="Calibri"/>
        <family val="2"/>
        <scheme val="minor"/>
      </rPr>
      <t>145</t>
    </r>
    <r>
      <rPr>
        <b/>
        <sz val="11"/>
        <color indexed="8"/>
        <rFont val="Calibri"/>
        <family val="2"/>
        <scheme val="minor"/>
      </rPr>
      <t>Nd/</t>
    </r>
    <r>
      <rPr>
        <b/>
        <vertAlign val="superscript"/>
        <sz val="11"/>
        <color rgb="FF000000"/>
        <rFont val="Calibri"/>
        <family val="2"/>
        <scheme val="minor"/>
      </rPr>
      <t>144</t>
    </r>
    <r>
      <rPr>
        <b/>
        <sz val="11"/>
        <color indexed="8"/>
        <rFont val="Calibri"/>
        <family val="2"/>
        <scheme val="minor"/>
      </rPr>
      <t>Nd</t>
    </r>
  </si>
  <si>
    <r>
      <rPr>
        <b/>
        <vertAlign val="superscript"/>
        <sz val="11"/>
        <color rgb="FF000000"/>
        <rFont val="Calibri"/>
        <family val="2"/>
        <scheme val="minor"/>
      </rPr>
      <t>146</t>
    </r>
    <r>
      <rPr>
        <b/>
        <sz val="11"/>
        <color indexed="8"/>
        <rFont val="Calibri"/>
        <family val="2"/>
        <scheme val="minor"/>
      </rPr>
      <t>Nd/</t>
    </r>
    <r>
      <rPr>
        <b/>
        <vertAlign val="superscript"/>
        <sz val="11"/>
        <color rgb="FF000000"/>
        <rFont val="Calibri"/>
        <family val="2"/>
        <scheme val="minor"/>
      </rPr>
      <t>144</t>
    </r>
    <r>
      <rPr>
        <b/>
        <sz val="11"/>
        <color indexed="8"/>
        <rFont val="Calibri"/>
        <family val="2"/>
        <scheme val="minor"/>
      </rPr>
      <t>Nd</t>
    </r>
  </si>
  <si>
    <r>
      <rPr>
        <b/>
        <vertAlign val="superscript"/>
        <sz val="11"/>
        <rFont val="Calibri"/>
        <family val="2"/>
        <scheme val="minor"/>
      </rPr>
      <t>143</t>
    </r>
    <r>
      <rPr>
        <b/>
        <sz val="11"/>
        <rFont val="Calibri"/>
        <family val="2"/>
        <scheme val="minor"/>
      </rPr>
      <t>Nd/</t>
    </r>
    <r>
      <rPr>
        <b/>
        <vertAlign val="superscript"/>
        <sz val="11"/>
        <rFont val="Calibri"/>
        <family val="2"/>
        <scheme val="minor"/>
      </rPr>
      <t>144</t>
    </r>
    <r>
      <rPr>
        <b/>
        <sz val="11"/>
        <rFont val="Calibri"/>
        <family val="2"/>
        <scheme val="minor"/>
      </rPr>
      <t>Nd</t>
    </r>
  </si>
  <si>
    <t>Analabs, Western Australia 1994</t>
  </si>
  <si>
    <t>Primary dataset analysed at Victoria University of Wellington, New Zealand 2022</t>
  </si>
  <si>
    <t>H41</t>
  </si>
  <si>
    <t>H8</t>
  </si>
  <si>
    <t>H197</t>
  </si>
  <si>
    <t>M36</t>
  </si>
  <si>
    <t>H37</t>
  </si>
  <si>
    <t>Location</t>
  </si>
  <si>
    <t>Kopukairua dome</t>
  </si>
  <si>
    <t>Mangatawa dome</t>
  </si>
  <si>
    <t>Minden Peak dome</t>
  </si>
  <si>
    <t>Matakana basalt</t>
  </si>
  <si>
    <t>epsilon Nd</t>
  </si>
  <si>
    <r>
      <rPr>
        <b/>
        <vertAlign val="superscript"/>
        <sz val="11"/>
        <rFont val="Calibri"/>
        <family val="2"/>
        <scheme val="minor"/>
      </rPr>
      <t>87</t>
    </r>
    <r>
      <rPr>
        <b/>
        <sz val="11"/>
        <rFont val="Calibri"/>
        <family val="2"/>
        <scheme val="minor"/>
      </rPr>
      <t>Sr/</t>
    </r>
    <r>
      <rPr>
        <b/>
        <vertAlign val="superscript"/>
        <sz val="11"/>
        <rFont val="Calibri"/>
        <family val="2"/>
        <scheme val="minor"/>
      </rPr>
      <t>86</t>
    </r>
    <r>
      <rPr>
        <b/>
        <sz val="11"/>
        <rFont val="Calibri"/>
        <family val="2"/>
        <scheme val="minor"/>
      </rPr>
      <t>Sr</t>
    </r>
    <r>
      <rPr>
        <b/>
        <vertAlign val="subscript"/>
        <sz val="11"/>
        <rFont val="Calibri"/>
        <family val="2"/>
        <scheme val="minor"/>
      </rPr>
      <t>N</t>
    </r>
  </si>
  <si>
    <r>
      <rPr>
        <b/>
        <vertAlign val="superscript"/>
        <sz val="11"/>
        <rFont val="Calibri"/>
        <family val="2"/>
        <scheme val="minor"/>
      </rPr>
      <t>143</t>
    </r>
    <r>
      <rPr>
        <b/>
        <sz val="11"/>
        <rFont val="Calibri"/>
        <family val="2"/>
        <scheme val="minor"/>
      </rPr>
      <t>Nd/</t>
    </r>
    <r>
      <rPr>
        <b/>
        <vertAlign val="superscript"/>
        <sz val="11"/>
        <rFont val="Calibri"/>
        <family val="2"/>
        <scheme val="minor"/>
      </rPr>
      <t>144</t>
    </r>
    <r>
      <rPr>
        <b/>
        <sz val="11"/>
        <rFont val="Calibri"/>
        <family val="2"/>
        <scheme val="minor"/>
      </rPr>
      <t>Nd</t>
    </r>
    <r>
      <rPr>
        <b/>
        <vertAlign val="subscript"/>
        <sz val="11"/>
        <rFont val="Calibri"/>
        <family val="2"/>
        <scheme val="minor"/>
      </rPr>
      <t>N</t>
    </r>
  </si>
  <si>
    <t>Normalising values</t>
  </si>
  <si>
    <t xml:space="preserve">NBS987 </t>
  </si>
  <si>
    <t>(Thirlwall 1991)</t>
  </si>
  <si>
    <t xml:space="preserve">La Jolla </t>
  </si>
  <si>
    <t xml:space="preserve">equivalent to </t>
  </si>
  <si>
    <t>JNDi-1</t>
  </si>
  <si>
    <t>Analysis ID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</si>
  <si>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</si>
  <si>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Ti2O</t>
  </si>
  <si>
    <t>Al2O3</t>
  </si>
  <si>
    <t>CaO</t>
  </si>
  <si>
    <t>Na2O</t>
  </si>
  <si>
    <t>K2O</t>
  </si>
  <si>
    <t>MgO</t>
  </si>
  <si>
    <t>Total (original)</t>
  </si>
  <si>
    <t>%Ab</t>
  </si>
  <si>
    <t>%An</t>
  </si>
  <si>
    <t>%Or</t>
  </si>
  <si>
    <t>Plagioclase rim-glass pairs</t>
  </si>
  <si>
    <t>P8-501-C8.plag.rim</t>
  </si>
  <si>
    <t>*BDL*</t>
  </si>
  <si>
    <t>P8-501-C10.plag.rim</t>
  </si>
  <si>
    <t>P8-501-C19.plag.rim</t>
  </si>
  <si>
    <t>P8-501-C23.plag.rim</t>
  </si>
  <si>
    <t>P8-501-C24.plag.rim</t>
  </si>
  <si>
    <t>P8-501-C25.plag.rim</t>
  </si>
  <si>
    <t>P10-483-C1.plag.rim</t>
  </si>
  <si>
    <t>P10-483-C4.plag.rim</t>
  </si>
  <si>
    <t>P10-483-C7b.plag1.rim</t>
  </si>
  <si>
    <t>P10-483-C7b.plag2.rim</t>
  </si>
  <si>
    <t>SiO2</t>
  </si>
  <si>
    <t>TiO2</t>
  </si>
  <si>
    <t>MnO</t>
  </si>
  <si>
    <t>P8-501-C8.plag.rim.g</t>
  </si>
  <si>
    <t>P8-501-C10.plag.rim.g</t>
  </si>
  <si>
    <t>P8-501-C19.plag.rim.g</t>
  </si>
  <si>
    <t>P8-501-C23.plag.rim.g</t>
  </si>
  <si>
    <t>P8-501-C24.plag.rim.g</t>
  </si>
  <si>
    <t>P8-501-C25.plag.rim.g</t>
  </si>
  <si>
    <t>P10-483-C1.plag.rim.g</t>
  </si>
  <si>
    <t>P10-483-C4.plag.rim.g</t>
  </si>
  <si>
    <t>P10-483-C7b.plag1.rim.g</t>
  </si>
  <si>
    <t>P10-483-C7b.plag2.rim.g</t>
  </si>
  <si>
    <t>P2O5</t>
  </si>
  <si>
    <t>H2O</t>
  </si>
  <si>
    <t>TOTAL</t>
  </si>
  <si>
    <t>SrO</t>
  </si>
  <si>
    <t>BaO</t>
  </si>
  <si>
    <t>*BDL* = Below Detection Limit</t>
  </si>
  <si>
    <t>SiO2 (%)</t>
  </si>
  <si>
    <t>TiO2 (%)</t>
  </si>
  <si>
    <t>Al2O3 (%)</t>
  </si>
  <si>
    <t>FeO (%)</t>
  </si>
  <si>
    <t>MgO (%)</t>
  </si>
  <si>
    <t>CaO (%)</t>
  </si>
  <si>
    <t>Na2O (%)</t>
  </si>
  <si>
    <t>K2O (%)</t>
  </si>
  <si>
    <t>Reference</t>
  </si>
  <si>
    <t>10.1.2p-C2.core</t>
  </si>
  <si>
    <t>10.1.2p-C4.core</t>
  </si>
  <si>
    <t>10.1.2p-C5.core</t>
  </si>
  <si>
    <t>10.1.2p-C2.rim</t>
  </si>
  <si>
    <t>10.1.2p-C4.rim</t>
  </si>
  <si>
    <t>10.1.2p-C5.rim</t>
  </si>
  <si>
    <t>Bowentown rhy</t>
  </si>
  <si>
    <t>Cook 2016</t>
  </si>
  <si>
    <t>Kai 13</t>
  </si>
  <si>
    <t>Kaikaikaroro Rhy</t>
  </si>
  <si>
    <t>Whitbread-Edwards 94</t>
  </si>
  <si>
    <t>Median:</t>
  </si>
  <si>
    <t>Additional mineral data used</t>
  </si>
  <si>
    <t>Min 7</t>
  </si>
  <si>
    <t>Min 33</t>
  </si>
  <si>
    <t>Min 33-core</t>
  </si>
  <si>
    <t>Min 41-core</t>
  </si>
  <si>
    <t>Min 41</t>
  </si>
  <si>
    <t>Minden Peak Rhy</t>
  </si>
  <si>
    <t>Kaimai Rhy</t>
  </si>
  <si>
    <t>Kai 53-rim</t>
  </si>
  <si>
    <t>Kai 53-core</t>
  </si>
  <si>
    <t>Kai 53</t>
  </si>
  <si>
    <t>Mineral phase</t>
  </si>
  <si>
    <t>plagioclase</t>
  </si>
  <si>
    <r>
      <t>GH4</t>
    </r>
    <r>
      <rPr>
        <b/>
        <sz val="11"/>
        <color theme="1"/>
        <rFont val="Calibri"/>
        <family val="2"/>
        <scheme val="minor"/>
      </rPr>
      <t>1</t>
    </r>
  </si>
  <si>
    <t>GH41</t>
  </si>
  <si>
    <t>Kopukairua dacite</t>
  </si>
  <si>
    <t>Hall 94</t>
  </si>
  <si>
    <t>GH2</t>
  </si>
  <si>
    <t>GH3</t>
  </si>
  <si>
    <t>Upuhue dacite</t>
  </si>
  <si>
    <t>Upuhue rhyolite</t>
  </si>
  <si>
    <t>GH6</t>
  </si>
  <si>
    <t>GH51</t>
  </si>
  <si>
    <t>GH8</t>
  </si>
  <si>
    <t>GH9</t>
  </si>
  <si>
    <t>GH12</t>
  </si>
  <si>
    <t>Mangatawa rhyolite</t>
  </si>
  <si>
    <t>GH43</t>
  </si>
  <si>
    <t>Waitao rhyolite</t>
  </si>
  <si>
    <t>Papamoa rhyolite</t>
  </si>
  <si>
    <t>GH49</t>
  </si>
  <si>
    <t>Mt Maunganui rhy</t>
  </si>
  <si>
    <t>Moturiki Island rhy</t>
  </si>
  <si>
    <t>Mt Dury rhy</t>
  </si>
  <si>
    <t>Motuotau Island rhy</t>
  </si>
  <si>
    <t>GH21</t>
  </si>
  <si>
    <t>GH23</t>
  </si>
  <si>
    <t>GH25</t>
  </si>
  <si>
    <t>GH63</t>
  </si>
  <si>
    <t>197 MB</t>
  </si>
  <si>
    <t>A Hollis 95</t>
  </si>
  <si>
    <t>A Hollis 96</t>
  </si>
  <si>
    <t>A Hollis 97</t>
  </si>
  <si>
    <t>198 MB</t>
  </si>
  <si>
    <t>199 MB</t>
  </si>
  <si>
    <t>Makana Island basalt</t>
  </si>
  <si>
    <t>Kai 14</t>
  </si>
  <si>
    <t>orthopyroxene</t>
  </si>
  <si>
    <t>Kaimai rhyolite</t>
  </si>
  <si>
    <t>10.1.2p</t>
  </si>
  <si>
    <t>%En</t>
  </si>
  <si>
    <t>%Fs</t>
  </si>
  <si>
    <t>%Wo</t>
  </si>
  <si>
    <t>hornblende</t>
  </si>
  <si>
    <t>Man 15</t>
  </si>
  <si>
    <t>Manawata Rhy</t>
  </si>
  <si>
    <t>MnO (%)</t>
  </si>
  <si>
    <t>References</t>
  </si>
  <si>
    <t>Hall, G. J. (1994). Volcanic Geology of the Southeastern Tauranga Basin (MSc thesis). Hamilton, New Zealand: University of Waikato.</t>
  </si>
  <si>
    <t>Hollis, A. G. (1995). Volcanic geology of the central Tauranga Basin, New Zealand (MSc thesis). Hamilton, New Zealand: University of Waikato.</t>
  </si>
  <si>
    <t>Hughes, G. R. (1993). Volcanic geology of the eastern Tauranga Basin and Papamoa Range (MSc thesis). Hamilton, New Zealand: University of Waikato.</t>
  </si>
  <si>
    <r>
      <t xml:space="preserve">Cook, E. T. (2016). </t>
    </r>
    <r>
      <rPr>
        <i/>
        <sz val="11"/>
        <color theme="1"/>
        <rFont val="Calibri"/>
        <family val="2"/>
        <scheme val="minor"/>
      </rPr>
      <t>Felsic volcanism in the eastern Waihi area; process origins of the Corbett and Ratarua ignimbrites and the Hikurangi Rhyolite.</t>
    </r>
    <r>
      <rPr>
        <sz val="11"/>
        <color theme="1"/>
        <rFont val="Calibri"/>
        <family val="2"/>
        <scheme val="minor"/>
      </rPr>
      <t xml:space="preserve"> University of Waikato.</t>
    </r>
  </si>
  <si>
    <t>Whitbread-Edwards, A. N. (1994). Volcanic Geology of the Western Tauranga Basin (MSc thesis). Hamilton, New Zealand: University of Waikato.</t>
  </si>
  <si>
    <t>Plagioclase rims</t>
  </si>
  <si>
    <t>Adherring glass</t>
  </si>
  <si>
    <t>Orthopyroxene rim-glass pairs</t>
  </si>
  <si>
    <t>Orthopyroxene rims</t>
  </si>
  <si>
    <t>PxBlock.Col1.C5.rim</t>
  </si>
  <si>
    <t>PxBlock.Col1.C8.rim1</t>
  </si>
  <si>
    <t>PxBlock.Col1.C8.rim2</t>
  </si>
  <si>
    <t>PxBlock.Col1.C11.rim1</t>
  </si>
  <si>
    <t>PxBlock.Col1.C11.rim2</t>
  </si>
  <si>
    <t>PxBlock.Col1.C12.rim2</t>
  </si>
  <si>
    <t>PxBlock.Col2.C4.rim1</t>
  </si>
  <si>
    <t>PxBlock.Col2.C7.rim1</t>
  </si>
  <si>
    <t>PxBlock.Col2.C15.rim1</t>
  </si>
  <si>
    <t>PxBlock.Col2.C16.rim1</t>
  </si>
  <si>
    <t>PxBlock.Col3.C1.rim1</t>
  </si>
  <si>
    <t>PxBlock.Col3.C1.rim2</t>
  </si>
  <si>
    <t>PxBlock.Col3.C2.rim1</t>
  </si>
  <si>
    <t>PxBlock.Col3.C3.rim1</t>
  </si>
  <si>
    <t>PxBlock.Col3.C4.rim1</t>
  </si>
  <si>
    <t>PxBlock.Col3.C12.rim1</t>
  </si>
  <si>
    <t>PxBlock.Col4.C4.rim1</t>
  </si>
  <si>
    <t>PxBlock.Col4.C11.rim1</t>
  </si>
  <si>
    <t>PxBlock.Col5.C1.rim1</t>
  </si>
  <si>
    <t>PxBlock.Col6.C1.rim1</t>
  </si>
  <si>
    <t>PxBlock.Col8.C1.rim1</t>
  </si>
  <si>
    <t>P8-501-C1.px.rim</t>
  </si>
  <si>
    <t>P8-501-C9.px.rim</t>
  </si>
  <si>
    <t>P8-501-C10.px.rim</t>
  </si>
  <si>
    <t>P8-501-C22.px.rim</t>
  </si>
  <si>
    <t>P8-501-C23.px.rim</t>
  </si>
  <si>
    <t>P8-501-C24.px.rim</t>
  </si>
  <si>
    <t>P10-483-C3.px.rim</t>
  </si>
  <si>
    <t>P10-483-C4.px.rim</t>
  </si>
  <si>
    <t>P10-483-C7b.px1.rim</t>
  </si>
  <si>
    <t>P10-483-C7b.px2.rim</t>
  </si>
  <si>
    <t>P10-483-C10.px.rim</t>
  </si>
  <si>
    <t>P8-501-C10.px.rim.g</t>
  </si>
  <si>
    <t>P8-501-C22.px.rim.g</t>
  </si>
  <si>
    <t>P8-501-C23.px.rim.g</t>
  </si>
  <si>
    <t>P8-501-C24.px.rim.g</t>
  </si>
  <si>
    <t>P10-483-C3.px.rim.g</t>
  </si>
  <si>
    <t>P10-483-C4.px.rim.g</t>
  </si>
  <si>
    <t>P10-483-C7b.px1.rim.g</t>
  </si>
  <si>
    <t>P10-483-C7b.px2.rim.g</t>
  </si>
  <si>
    <t>P10-483-C10.px.rim.g</t>
  </si>
  <si>
    <t>PxBlock.Col1.C5.rim.g</t>
  </si>
  <si>
    <t>PxBlock.Col1.C8.rim1.g1</t>
  </si>
  <si>
    <t>PxBlock.Col1.C8.rim2.g2</t>
  </si>
  <si>
    <t>PxBlock.Col1.C11.rim1.g1</t>
  </si>
  <si>
    <t>PxBlock.Col1.C11.rim2.g2</t>
  </si>
  <si>
    <t>PxBlock.Col1.C12.rim2.g2</t>
  </si>
  <si>
    <t>PxBlock.Col2.C4.rim1.g1</t>
  </si>
  <si>
    <t>PxBlock.Col2.C7.rim1.g1</t>
  </si>
  <si>
    <t>PxBlock.Col2.C15.rim1.g1</t>
  </si>
  <si>
    <t>PxBlock.Col2.C16.rim1.g1</t>
  </si>
  <si>
    <t>PxBlock.Col3.C1.rim1.g1</t>
  </si>
  <si>
    <t>PxBlock.Col3.C1.rim2.g2</t>
  </si>
  <si>
    <t>PxBlock.Col3.C2.rim1.g1</t>
  </si>
  <si>
    <t>PxBlock.Col3.C3.rim1.g</t>
  </si>
  <si>
    <t>PxBlock.Col3.C4.rim1.g</t>
  </si>
  <si>
    <t>PxBlock.Col3.C12.rim1.g</t>
  </si>
  <si>
    <t>PxBlock.Col4.C4.rim1.g</t>
  </si>
  <si>
    <t>PxBlock.Col4.C11.rim1.g</t>
  </si>
  <si>
    <t>PxBlock.Col5.C1.rim1.g</t>
  </si>
  <si>
    <t>PxBlock.Col5.C10.rim1.g</t>
  </si>
  <si>
    <t>PxBlock.Col6.C1.rim1.g</t>
  </si>
  <si>
    <t>P8-501-C1.px.rim.g</t>
  </si>
  <si>
    <t>P8-501-C9.px.rim.g</t>
  </si>
  <si>
    <t>Unit</t>
  </si>
  <si>
    <t>Magma Type</t>
  </si>
  <si>
    <t>Temperature Estimates</t>
  </si>
  <si>
    <t>Average Temperature</t>
  </si>
  <si>
    <t>T (K)</t>
  </si>
  <si>
    <t>Assumed Temperature Error</t>
  </si>
  <si>
    <t>Plagioclase An Content (mol%)</t>
  </si>
  <si>
    <t>Median An Content</t>
  </si>
  <si>
    <t>Assumed XAn Uncertainty</t>
  </si>
  <si>
    <t>Delta_Plag_Melt</t>
  </si>
  <si>
    <t>Delta_Plag_Melt_Error</t>
  </si>
  <si>
    <t>Delta_Quartz_Melt</t>
  </si>
  <si>
    <t>Delta_Quartz_Melt_Error</t>
  </si>
  <si>
    <t>Plag Uncertainty</t>
  </si>
  <si>
    <t>Melt d18O calc from plag</t>
  </si>
  <si>
    <t>Melt d18O from plag uncertainty</t>
  </si>
  <si>
    <t>Quartz Uncertainty</t>
  </si>
  <si>
    <t>Melt d18O calc from quartz</t>
  </si>
  <si>
    <t>Weighted average d18O melt</t>
  </si>
  <si>
    <t xml:space="preserve">Weighted average uncertainty </t>
  </si>
  <si>
    <t>Waiteariki Ignimbrite</t>
  </si>
  <si>
    <t>Kaimai</t>
  </si>
  <si>
    <t>Waitao</t>
  </si>
  <si>
    <t>Papamoa dome</t>
  </si>
  <si>
    <t>Mt misery</t>
  </si>
  <si>
    <t>Greenpark</t>
  </si>
  <si>
    <t>Pukunui</t>
  </si>
  <si>
    <t>MinRhy-Bowentown</t>
  </si>
  <si>
    <t>Rhy</t>
  </si>
  <si>
    <t>750-880 (Al in Hbl.rims-ridolfi 21);          799-817 (plag.liq-putirka 2008);            804-805 (opx rims-putirka 08);                 775-825 (Rhy melts)</t>
  </si>
  <si>
    <t>23-33 (low-An range);                                      33-43 (high-An range)</t>
  </si>
  <si>
    <t>And-dacite</t>
  </si>
  <si>
    <t>910-1013 (opx-wr; putirka 08)              1054-1058 (plag-liq; putirka 08)</t>
  </si>
  <si>
    <t>40.1-81.3 (Hall 1994)</t>
  </si>
  <si>
    <t xml:space="preserve">838-857 (opx-wr; putirka 08)                    901-912 (plag-liq; putirka 08); </t>
  </si>
  <si>
    <t>30-39 (Whitbread-Edwards 94)</t>
  </si>
  <si>
    <t>899 (opx-wr; putirka 08)                               901-924 (plag-liq; putirka 08)</t>
  </si>
  <si>
    <t>34-46.5 (Whitbread-Edwards 94)</t>
  </si>
  <si>
    <t>800-827 (opx-wr; putirka 08)                     869-874 (plag-liq; putirka 08);                     827 (Al in Hbl.rims-ridolfi 21)</t>
  </si>
  <si>
    <t>32-39 (G. Hall 94)</t>
  </si>
  <si>
    <t>859-885 (opx-wr; putirka 08)                   921-941 (plag-liq; putirka 08);                   784 (Al in Hbl.rims-ridolfi 21)</t>
  </si>
  <si>
    <t>23-54 (G. Hall 94)</t>
  </si>
  <si>
    <t>Dacite</t>
  </si>
  <si>
    <t>907-910 (opx-wr; putirka 08)                   1009-1017 (plag-liq; putirka 08);                768-772 (Al in Hbl.rims-ridolfi 21)</t>
  </si>
  <si>
    <t>38-54 (G. Hall 94)</t>
  </si>
  <si>
    <t>893-915 (opx-wr; putirka 08)                 976-981 (plag-liq; putirka 08)</t>
  </si>
  <si>
    <t>42-51 (G. Hall 94)</t>
  </si>
  <si>
    <t>890-927 (opx-wr; putirka 08)                  1012 (plag-liq; putirka 08);                       755 (Al in Hbl.rims-ridolfi 21)</t>
  </si>
  <si>
    <t>41-50 (G. Hall 94)</t>
  </si>
  <si>
    <t>No data, averaged from other domes</t>
  </si>
  <si>
    <t>851-866 (opx-wr; putirka 08)                  914-922 (plag-liq; putirka 08)</t>
  </si>
  <si>
    <t>38-45 (E.Cook 2016)</t>
  </si>
  <si>
    <t>BA</t>
  </si>
  <si>
    <t>No data,  averaged from  Otawa</t>
  </si>
  <si>
    <t>Plag d18O</t>
  </si>
  <si>
    <t>Quartz d18O</t>
  </si>
  <si>
    <t>Melt d18O from qtz uncertainty</t>
  </si>
  <si>
    <t>d18O melt</t>
  </si>
  <si>
    <t xml:space="preserve">2SD </t>
  </si>
  <si>
    <t>ES112.501</t>
  </si>
  <si>
    <t>No data, estimated from Otawa Fmn</t>
  </si>
  <si>
    <t>Sanidine d18O</t>
  </si>
  <si>
    <t>Glass d18O</t>
  </si>
  <si>
    <t>Glass Uncertainty</t>
  </si>
  <si>
    <t>Sanidine Uncertainty</t>
  </si>
  <si>
    <t>Mg#</t>
  </si>
  <si>
    <t>+ Recalulated. FeO=Fe2O3 x 0.8998</t>
  </si>
  <si>
    <r>
      <t>FeO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(wt%)</t>
    </r>
  </si>
  <si>
    <t>Clinopyroxene</t>
  </si>
  <si>
    <t>method</t>
  </si>
  <si>
    <t>T (error)</t>
  </si>
  <si>
    <t>Model T. (Eq #)</t>
  </si>
  <si>
    <t>Pressure (Mpa)</t>
  </si>
  <si>
    <t>P (error-Mpa)</t>
  </si>
  <si>
    <t>100*Mg# liq</t>
  </si>
  <si>
    <t>100*Mg# cpx</t>
  </si>
  <si>
    <t>Waiteariki</t>
  </si>
  <si>
    <t>Cpx comp only</t>
  </si>
  <si>
    <t>Putirka 2008 (32d)</t>
  </si>
  <si>
    <t>Putirka 2008 (32a)</t>
  </si>
  <si>
    <t>Orthopyroxene</t>
  </si>
  <si>
    <t>100*Mg# opx</t>
    <phoneticPr fontId="4"/>
  </si>
  <si>
    <t>Waiteariki Ig</t>
  </si>
  <si>
    <t>Opx.Core - P. WR</t>
  </si>
  <si>
    <t>Y</t>
  </si>
  <si>
    <t>Putirka 2008 (28a)</t>
  </si>
  <si>
    <t>Putirka 2008 (Felsic)</t>
  </si>
  <si>
    <t>Opx.Rim - Glass</t>
  </si>
  <si>
    <t>Opx.Core-MI</t>
  </si>
  <si>
    <t>Opx-WR</t>
  </si>
  <si>
    <t>N</t>
  </si>
  <si>
    <r>
      <t>Temperature (</t>
    </r>
    <r>
      <rPr>
        <b/>
        <vertAlign val="superscript"/>
        <sz val="10"/>
        <rFont val="Verdana"/>
        <family val="2"/>
      </rPr>
      <t>o</t>
    </r>
    <r>
      <rPr>
        <b/>
        <sz val="10"/>
        <rFont val="Verdana"/>
        <family val="2"/>
      </rPr>
      <t>C)</t>
    </r>
  </si>
  <si>
    <t>Model ref. (Eq #)</t>
  </si>
  <si>
    <r>
      <t xml:space="preserve">Equilibrium (Y/N)     </t>
    </r>
    <r>
      <rPr>
        <b/>
        <sz val="8"/>
        <rFont val="Verdana"/>
        <family val="2"/>
      </rPr>
      <t>KD (Fe-Mg) 0.17 +/- 0.09    (Rooyakkers 2022)</t>
    </r>
  </si>
  <si>
    <r>
      <t xml:space="preserve">Equilibrium (Y/N)     </t>
    </r>
    <r>
      <rPr>
        <b/>
        <sz val="8"/>
        <rFont val="Verdana"/>
        <family val="2"/>
      </rPr>
      <t>KD (Fe-Mg) 0.21 +/- 0.09    (Rooyakkers 2022)</t>
    </r>
  </si>
  <si>
    <t>Plagioclase</t>
  </si>
  <si>
    <t>Plag-liq</t>
  </si>
  <si>
    <t>y</t>
  </si>
  <si>
    <t>Putirka 2008 (24a)</t>
  </si>
  <si>
    <t>H20</t>
  </si>
  <si>
    <t>Model (Eq#)</t>
  </si>
  <si>
    <t>H2O (error)</t>
  </si>
  <si>
    <t>Xan (plag)</t>
  </si>
  <si>
    <t>XAn (liq)</t>
  </si>
  <si>
    <t>Putirka 2008 (25b)</t>
  </si>
  <si>
    <t>Waters.Lange 2015</t>
  </si>
  <si>
    <t>Putirka 2008 (29a)</t>
  </si>
  <si>
    <t>Temperature ±</t>
  </si>
  <si>
    <r>
      <t xml:space="preserve">T (error </t>
    </r>
    <r>
      <rPr>
        <b/>
        <vertAlign val="superscript"/>
        <sz val="10"/>
        <rFont val="Verdana"/>
        <family val="2"/>
      </rPr>
      <t>o</t>
    </r>
    <r>
      <rPr>
        <b/>
        <sz val="10"/>
        <rFont val="Verdana"/>
        <family val="2"/>
      </rPr>
      <t>C)</t>
    </r>
  </si>
  <si>
    <t>Amphibole</t>
  </si>
  <si>
    <t>Crystal ID</t>
  </si>
  <si>
    <t>Hbl.Col1.C8.rim</t>
  </si>
  <si>
    <t>Hbl.Col1.C9.rim</t>
  </si>
  <si>
    <t>Hbl.Col2.C1.rim</t>
  </si>
  <si>
    <t>Hbl.Col2.C3.rim</t>
  </si>
  <si>
    <t>Hbl.Col2.C5.rim</t>
  </si>
  <si>
    <t>Hbl.Col2.C6.rim</t>
  </si>
  <si>
    <t>Hbl.Col3.C2.rim</t>
  </si>
  <si>
    <t>Hbl.Col3.C4.rim</t>
  </si>
  <si>
    <t>Hbl.Col3.C5.rim</t>
  </si>
  <si>
    <t>Hbl.Col4.C4.rim</t>
  </si>
  <si>
    <t>Hbl.Col4.C5.rim</t>
  </si>
  <si>
    <t>Hbl.Col5.C1.rim</t>
  </si>
  <si>
    <t>Hbl.Col5.C2.core.rim</t>
  </si>
  <si>
    <t>Hbl.Col5.C6.rim</t>
  </si>
  <si>
    <t>Hbl.Col5.C9.rim</t>
  </si>
  <si>
    <t>Hbl.Col6.C6.rim</t>
  </si>
  <si>
    <t>Hbl.Col1.C5.mid</t>
  </si>
  <si>
    <t>Hbl.Col1.C6.mid</t>
  </si>
  <si>
    <t>Hbl.Col1.C6.mid2</t>
  </si>
  <si>
    <t>Hbl.Col3.C4.mid</t>
  </si>
  <si>
    <t>Hbl.Col3.C7.mid</t>
  </si>
  <si>
    <t>Hbl.Col4.C1.mid</t>
  </si>
  <si>
    <t>Hbl.Col5.C2.core.mid</t>
  </si>
  <si>
    <t>Hbl.Col5.C6.mid1</t>
  </si>
  <si>
    <t>Hbl.Col5.C6.mid2</t>
  </si>
  <si>
    <t>Hbl.Col5.C6.mid3</t>
  </si>
  <si>
    <t>Hbl.Col1.C2.core</t>
  </si>
  <si>
    <t>Hbl.Col1.C3.core</t>
  </si>
  <si>
    <t>Hbl.Col1.C4.core</t>
  </si>
  <si>
    <t>Hbl.Col1.C6.core</t>
  </si>
  <si>
    <t>Hbl.Col1.C7.core</t>
  </si>
  <si>
    <t>Hbl.Col1.C8.core</t>
  </si>
  <si>
    <t>Hbl.Col1.C9.core</t>
  </si>
  <si>
    <t>Hbl.Col1.C10.core</t>
  </si>
  <si>
    <t>Hbl.Col2.C1.core</t>
  </si>
  <si>
    <t>Hbl.Col2.C2.core</t>
  </si>
  <si>
    <t>Hbl.Col2.C3.core</t>
  </si>
  <si>
    <t>Hbl.Col2.C5.core</t>
  </si>
  <si>
    <t>Hbl.Col2.C6.core</t>
  </si>
  <si>
    <t>Hbl.Col2.C8.core</t>
  </si>
  <si>
    <t>Hbl.Col3.C2.core</t>
  </si>
  <si>
    <t>Hbl.Col3.C5.core</t>
  </si>
  <si>
    <t>Hbl.Col3.C7.core</t>
  </si>
  <si>
    <t>Hbl.Col4.C1.core</t>
  </si>
  <si>
    <t>Hbl.Col4.C2.core</t>
  </si>
  <si>
    <t>Hbl.Col4.C3.core</t>
  </si>
  <si>
    <t>Hbl.Col4.C5.core</t>
  </si>
  <si>
    <t>Hbl.Col5.C1.core</t>
  </si>
  <si>
    <t>Hbl.Col5.C2.core.1</t>
  </si>
  <si>
    <t>Hbl.Col5.C4.core</t>
  </si>
  <si>
    <t>Hbl.Col5.C3.core.light</t>
  </si>
  <si>
    <t>Hbl.Col5.C5.core</t>
  </si>
  <si>
    <t>Hbl.Col5.C7.core</t>
  </si>
  <si>
    <t>Hbl.Col5.C9.core</t>
  </si>
  <si>
    <t>Hbl.Col6.C6.core4</t>
  </si>
  <si>
    <t xml:space="preserve">P8-Es112-501'-Hbl-02 </t>
  </si>
  <si>
    <t xml:space="preserve">P8-Es112-501'-Hbl-03 </t>
  </si>
  <si>
    <t xml:space="preserve">P8-Es112-501'-Hbl-04 </t>
  </si>
  <si>
    <t xml:space="preserve">P8-Es112-501'-Hbl-05 </t>
  </si>
  <si>
    <t xml:space="preserve">P8-Es112-501'-Hbl-06 </t>
  </si>
  <si>
    <t xml:space="preserve">P8-Es112-501'-Hbl-08 </t>
  </si>
  <si>
    <t xml:space="preserve">P8-Es112-501'-Hbl-09 </t>
  </si>
  <si>
    <t xml:space="preserve">P8-Es112-501'-Hbl-10 </t>
  </si>
  <si>
    <t xml:space="preserve">P8-Es112-501'-Hbl-11 </t>
  </si>
  <si>
    <t xml:space="preserve">P8-Es112-501'-Hbl-12 </t>
  </si>
  <si>
    <t xml:space="preserve">P8-Es112-501'-Hbl-13 </t>
  </si>
  <si>
    <t xml:space="preserve">P8-Es112-501'-Hbl-14 </t>
  </si>
  <si>
    <t xml:space="preserve">P10-Es112-483'-Hbl-02 </t>
  </si>
  <si>
    <t xml:space="preserve">P10-Es112-483'-Hbl-03 </t>
  </si>
  <si>
    <t xml:space="preserve">P10-Es112-483'-Hbl-04 </t>
  </si>
  <si>
    <t xml:space="preserve">P10-Es112-483'-Hbl-05 </t>
  </si>
  <si>
    <t xml:space="preserve">P10-Es112-483'-Hbl-06 </t>
  </si>
  <si>
    <t xml:space="preserve">P10-Es112-483'-Hbl-09 </t>
  </si>
  <si>
    <t xml:space="preserve">P10-Es112-483'-Hbl-10 </t>
  </si>
  <si>
    <t xml:space="preserve">P10-Es112-483'-Hbl-11 </t>
  </si>
  <si>
    <t xml:space="preserve">P10-Es112-483'-Hbl-12 </t>
  </si>
  <si>
    <t xml:space="preserve">P10-Es112-483'-Hbl-13 </t>
  </si>
  <si>
    <t xml:space="preserve">P12-Es112-366'-Hbl-01 </t>
  </si>
  <si>
    <t xml:space="preserve">P12-Es112-366'-Hbl-04 </t>
  </si>
  <si>
    <t xml:space="preserve">P12-Es112-366'-Hbl-05 </t>
  </si>
  <si>
    <t xml:space="preserve">P12-Es112-366'-Hbl-06 </t>
  </si>
  <si>
    <t xml:space="preserve">P12-Es112-366'-Hbl-07 </t>
  </si>
  <si>
    <t xml:space="preserve">P12-Es112-366'-Hbl-08 </t>
  </si>
  <si>
    <t xml:space="preserve">P12-Es112-366'-Hbl-09 </t>
  </si>
  <si>
    <t xml:space="preserve">P12-Es112-366'-Hbl-11 </t>
  </si>
  <si>
    <t xml:space="preserve">P12-Es112-366'-Hbl-12 </t>
  </si>
  <si>
    <t xml:space="preserve">P14-Es112-165'-Hbl-02 </t>
  </si>
  <si>
    <t xml:space="preserve">P14-Es112-165'-Hbl-04 </t>
  </si>
  <si>
    <t xml:space="preserve">P14-Es112-165'-Hbl-05 </t>
  </si>
  <si>
    <t xml:space="preserve">P14-Es112-165'-Hbl-08 </t>
  </si>
  <si>
    <t xml:space="preserve">P14-Es112-165'-Hbl-09 </t>
  </si>
  <si>
    <t xml:space="preserve">P14-Es112-165'-Hbl-10 </t>
  </si>
  <si>
    <t xml:space="preserve">P13-Es112-243'-hbl-01 </t>
  </si>
  <si>
    <t xml:space="preserve">P13-Es112-243'-hbl-03 </t>
  </si>
  <si>
    <t xml:space="preserve">P13-Es112-243'-hbl-04 </t>
  </si>
  <si>
    <t xml:space="preserve">P13-Es112-243'-hbl-07 </t>
  </si>
  <si>
    <t xml:space="preserve">P8-Es112-501'-Hbl-01r </t>
  </si>
  <si>
    <t xml:space="preserve">P8-Es112-501'-Hbl-04r </t>
  </si>
  <si>
    <t xml:space="preserve">P8-Es112-501'-Hbl-05r </t>
  </si>
  <si>
    <t xml:space="preserve">P8-Es112-501'-Hbl-06r </t>
  </si>
  <si>
    <t xml:space="preserve">P8-Es112-501'-Hbl-9r </t>
  </si>
  <si>
    <t xml:space="preserve">P8-Es112-501'-Hbl-10r </t>
  </si>
  <si>
    <t xml:space="preserve">P8-Es112-501'-Hbl-11r </t>
  </si>
  <si>
    <t xml:space="preserve">P8-Es112-501'-Hbl-12r </t>
  </si>
  <si>
    <t xml:space="preserve">P8-Es112-501'-Hbl-13r </t>
  </si>
  <si>
    <t xml:space="preserve">P8-Es112-501'-Hbl-14r </t>
  </si>
  <si>
    <t xml:space="preserve">P8-Es112-501'-Hbl-15r </t>
  </si>
  <si>
    <t xml:space="preserve">P10-Es112-483'-Hbl-01r </t>
  </si>
  <si>
    <t xml:space="preserve">P10-Es112-483'-Hbl-02r </t>
  </si>
  <si>
    <t xml:space="preserve">P10-Es112-483'-Hbl-03r </t>
  </si>
  <si>
    <t xml:space="preserve">P10-Es112-483'-Hbl-04r </t>
  </si>
  <si>
    <t xml:space="preserve">P10-Es112-483'-Hbl-05r </t>
  </si>
  <si>
    <t xml:space="preserve">P10-Es112-483'-Hbl-06r </t>
  </si>
  <si>
    <t xml:space="preserve">P10-Es112-483'-Hbl-07 Line 004 </t>
  </si>
  <si>
    <t xml:space="preserve">P10-Es112-483'-Hbl-9r </t>
  </si>
  <si>
    <t xml:space="preserve">P10-Es112-483'-Hbl-10r </t>
  </si>
  <si>
    <t xml:space="preserve">P10-Es112-483'-Hbl-11r </t>
  </si>
  <si>
    <t xml:space="preserve">P10-Es112-483'-Hbl-12r </t>
  </si>
  <si>
    <t xml:space="preserve">P10-Es112-483'-Hbl-13r </t>
  </si>
  <si>
    <t xml:space="preserve">P12-Es112-366'-Hbl-01r </t>
  </si>
  <si>
    <t xml:space="preserve">P12-Es112-366'-Hbl-03r </t>
  </si>
  <si>
    <t xml:space="preserve">P12-Es112-366'-Hbl-04r </t>
  </si>
  <si>
    <t xml:space="preserve">P12-Es112-366'-Hbl-05r </t>
  </si>
  <si>
    <t xml:space="preserve">P12-Es112-366'-Hbl-06r </t>
  </si>
  <si>
    <t xml:space="preserve">P12-Es112-366'-Hbl-07r </t>
  </si>
  <si>
    <t xml:space="preserve">P12-Es112-366'-Hbl-9r </t>
  </si>
  <si>
    <t xml:space="preserve">P12-Es112-366'-Hbl-10r </t>
  </si>
  <si>
    <t xml:space="preserve">P14-Es112-165'-Hbl-01r </t>
  </si>
  <si>
    <t xml:space="preserve">P14-Es112-165'-Hbl-02r </t>
  </si>
  <si>
    <t xml:space="preserve">P14-Es112-165'-Hbl-03r </t>
  </si>
  <si>
    <t xml:space="preserve">P14-Es112-165'-Hbl-04r </t>
  </si>
  <si>
    <t xml:space="preserve">P14-Es112-165'-Hbl-05r </t>
  </si>
  <si>
    <t xml:space="preserve">P14-Es112-165'-Hbl-06r </t>
  </si>
  <si>
    <t xml:space="preserve">P14-Es112-165'-Hbl-08r </t>
  </si>
  <si>
    <t xml:space="preserve">P13-Es112-243'-hbl-01r </t>
  </si>
  <si>
    <t xml:space="preserve">P13-Es112-243'-hbl-02r </t>
  </si>
  <si>
    <t xml:space="preserve">P13-Es112-243'-hbl-03r </t>
  </si>
  <si>
    <t xml:space="preserve">P13-Es112-243'-hbl-04r </t>
  </si>
  <si>
    <t xml:space="preserve">P13-Es112-243'-hbl-05r </t>
  </si>
  <si>
    <t xml:space="preserve">P13-Es112-243'-hbl-07r </t>
  </si>
  <si>
    <t>P10-Es112-483'-Hbl-07</t>
  </si>
  <si>
    <t>Al-in-Hbl</t>
  </si>
  <si>
    <t>Model satisfied (Y/N)</t>
  </si>
  <si>
    <t>Pressure (MPa)</t>
  </si>
  <si>
    <t>P error (Mpa)</t>
  </si>
  <si>
    <r>
      <t>T error (</t>
    </r>
    <r>
      <rPr>
        <b/>
        <vertAlign val="superscript"/>
        <sz val="10"/>
        <rFont val="Verdana"/>
        <family val="2"/>
      </rPr>
      <t>o</t>
    </r>
    <r>
      <rPr>
        <b/>
        <sz val="10"/>
        <rFont val="Verdana"/>
        <family val="2"/>
      </rPr>
      <t>C)</t>
    </r>
  </si>
  <si>
    <t>P1b</t>
  </si>
  <si>
    <t>P1b_c</t>
  </si>
  <si>
    <t>P10-Es112-483'-Hbl-14r</t>
  </si>
  <si>
    <t>L2BP2</t>
  </si>
  <si>
    <t>L2BP-2</t>
  </si>
  <si>
    <r>
      <t>Δ</t>
    </r>
    <r>
      <rPr>
        <b/>
        <sz val="7.7"/>
        <color theme="1"/>
        <rFont val="Calibri"/>
        <family val="2"/>
      </rPr>
      <t>qtz-plag</t>
    </r>
  </si>
  <si>
    <t>plag</t>
  </si>
  <si>
    <t>opx</t>
  </si>
  <si>
    <t>cpx</t>
  </si>
  <si>
    <t>hbl</t>
  </si>
  <si>
    <t>zircon</t>
  </si>
  <si>
    <t xml:space="preserve">Rb </t>
  </si>
  <si>
    <t xml:space="preserve">Ba </t>
  </si>
  <si>
    <t xml:space="preserve">Th </t>
  </si>
  <si>
    <t xml:space="preserve">U </t>
  </si>
  <si>
    <t xml:space="preserve">Nb </t>
  </si>
  <si>
    <t xml:space="preserve">La </t>
  </si>
  <si>
    <t xml:space="preserve">Ce </t>
  </si>
  <si>
    <t xml:space="preserve">Sr </t>
  </si>
  <si>
    <t xml:space="preserve">Nd </t>
  </si>
  <si>
    <t xml:space="preserve">Zr </t>
  </si>
  <si>
    <t>Sm</t>
  </si>
  <si>
    <t>Eu</t>
  </si>
  <si>
    <t>Dy</t>
  </si>
  <si>
    <t>Yb</t>
  </si>
  <si>
    <t>Mineral/Melt Kd values used for geochemical modelling</t>
  </si>
  <si>
    <t>Private farm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</si>
</sst>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0"/>
    <numFmt numFmtId="168" formatCode="0.0E+00"/>
    <numFmt numFmtId="169" formatCode="0.00000"/>
  </numFmts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 (Body)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vertAlign val="superscript"/>
      <sz val="10"/>
      <name val="Verdana"/>
      <family val="2"/>
    </font>
    <font>
      <b/>
      <sz val="8"/>
      <name val="Verdana"/>
      <family val="2"/>
    </font>
    <font>
      <b/>
      <sz val="11"/>
      <color theme="1"/>
      <name val="Calibri"/>
      <family val="2"/>
    </font>
    <font>
      <b/>
      <sz val="7.7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2" fillId="0" borderId="0"/>
    <xf numFmtId="0" fontId="9" fillId="0" borderId="0"/>
  </cellStyleXfs>
  <cellXfs count="2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0" fillId="0" borderId="0" xfId="0" applyNumberFormat="1"/>
    <xf numFmtId="165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166" fontId="1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165" fontId="0" fillId="2" borderId="1" xfId="0" applyNumberForma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5" fillId="3" borderId="0" xfId="0" applyFont="1" applyFill="1"/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4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/>
    <xf numFmtId="0" fontId="2" fillId="0" borderId="0" xfId="0" applyFont="1"/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19" fillId="0" borderId="0" xfId="0" applyNumberFormat="1" applyFont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2" fontId="19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/>
    </xf>
    <xf numFmtId="168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7" fontId="7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 vertical="center"/>
    </xf>
    <xf numFmtId="167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2" xfId="0" applyBorder="1"/>
    <xf numFmtId="0" fontId="0" fillId="4" borderId="9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0" xfId="0" applyFill="1"/>
    <xf numFmtId="0" fontId="0" fillId="4" borderId="7" xfId="0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6" xfId="0" applyFill="1" applyBorder="1"/>
    <xf numFmtId="0" fontId="1" fillId="4" borderId="0" xfId="0" applyFont="1" applyFill="1"/>
    <xf numFmtId="2" fontId="7" fillId="0" borderId="0" xfId="0" applyNumberFormat="1" applyFont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/>
    </xf>
    <xf numFmtId="0" fontId="16" fillId="5" borderId="0" xfId="0" applyFont="1" applyFill="1"/>
    <xf numFmtId="0" fontId="0" fillId="5" borderId="0" xfId="0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4" fillId="2" borderId="0" xfId="0" applyFont="1" applyFill="1"/>
    <xf numFmtId="0" fontId="0" fillId="2" borderId="0" xfId="0" applyFill="1"/>
    <xf numFmtId="0" fontId="1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/>
    <xf numFmtId="0" fontId="4" fillId="0" borderId="0" xfId="0" applyFont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1" fontId="0" fillId="2" borderId="0" xfId="0" applyNumberFormat="1" applyFill="1"/>
    <xf numFmtId="0" fontId="0" fillId="2" borderId="0" xfId="0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25" fillId="2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6" fillId="0" borderId="0" xfId="0" applyFon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26" fillId="2" borderId="12" xfId="0" applyNumberFormat="1" applyFont="1" applyFill="1" applyBorder="1" applyAlignment="1">
      <alignment horizontal="center" vertical="center"/>
    </xf>
    <xf numFmtId="164" fontId="27" fillId="2" borderId="12" xfId="0" applyNumberFormat="1" applyFont="1" applyFill="1" applyBorder="1" applyAlignment="1">
      <alignment horizontal="center" vertical="center"/>
    </xf>
    <xf numFmtId="164" fontId="26" fillId="2" borderId="13" xfId="0" applyNumberFormat="1" applyFont="1" applyFill="1" applyBorder="1" applyAlignment="1">
      <alignment horizontal="center" vertical="center"/>
    </xf>
    <xf numFmtId="164" fontId="26" fillId="2" borderId="14" xfId="0" applyNumberFormat="1" applyFont="1" applyFill="1" applyBorder="1" applyAlignment="1">
      <alignment horizontal="center" vertical="center"/>
    </xf>
    <xf numFmtId="164" fontId="27" fillId="2" borderId="14" xfId="0" applyNumberFormat="1" applyFont="1" applyFill="1" applyBorder="1" applyAlignment="1">
      <alignment horizontal="center" vertical="center"/>
    </xf>
    <xf numFmtId="164" fontId="27" fillId="2" borderId="1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67" fontId="28" fillId="0" borderId="0" xfId="0" applyNumberFormat="1" applyFont="1" applyAlignment="1">
      <alignment horizontal="center"/>
    </xf>
    <xf numFmtId="167" fontId="16" fillId="0" borderId="0" xfId="0" applyNumberFormat="1" applyFont="1"/>
    <xf numFmtId="0" fontId="26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26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1" fontId="3" fillId="3" borderId="0" xfId="0" applyNumberFormat="1" applyFont="1" applyFill="1" applyAlignment="1">
      <alignment horizontal="center" vertical="center"/>
    </xf>
    <xf numFmtId="0" fontId="24" fillId="0" borderId="0" xfId="0" applyFont="1"/>
    <xf numFmtId="0" fontId="30" fillId="0" borderId="20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3" fillId="0" borderId="1" xfId="0" applyFont="1" applyBorder="1"/>
    <xf numFmtId="1" fontId="0" fillId="0" borderId="1" xfId="0" applyNumberFormat="1" applyBorder="1" applyAlignment="1">
      <alignment horizontal="center" vertical="center"/>
    </xf>
    <xf numFmtId="0" fontId="3" fillId="0" borderId="3" xfId="0" applyFont="1" applyBorder="1"/>
    <xf numFmtId="1" fontId="0" fillId="0" borderId="3" xfId="0" applyNumberFormat="1" applyBorder="1" applyAlignment="1">
      <alignment horizontal="center" vertical="center"/>
    </xf>
    <xf numFmtId="0" fontId="31" fillId="0" borderId="0" xfId="0" applyFont="1"/>
    <xf numFmtId="0" fontId="31" fillId="0" borderId="1" xfId="0" applyFont="1" applyBorder="1"/>
    <xf numFmtId="0" fontId="0" fillId="0" borderId="3" xfId="0" applyBorder="1"/>
    <xf numFmtId="0" fontId="30" fillId="0" borderId="20" xfId="0" applyFont="1" applyBorder="1" applyAlignment="1">
      <alignment horizontal="center" vertical="center" wrapText="1"/>
    </xf>
    <xf numFmtId="0" fontId="30" fillId="0" borderId="20" xfId="0" applyFont="1" applyBorder="1"/>
    <xf numFmtId="2" fontId="3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0" fillId="0" borderId="20" xfId="0" applyFont="1" applyBorder="1" applyAlignment="1">
      <alignment vertical="center"/>
    </xf>
    <xf numFmtId="0" fontId="0" fillId="0" borderId="20" xfId="0" applyBorder="1"/>
    <xf numFmtId="0" fontId="3" fillId="0" borderId="1" xfId="0" applyFont="1" applyBorder="1" applyAlignment="1">
      <alignment horizontal="center"/>
    </xf>
    <xf numFmtId="164" fontId="3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2" fontId="4" fillId="0" borderId="0" xfId="0" applyNumberFormat="1" applyFont="1"/>
    <xf numFmtId="2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2" fontId="26" fillId="0" borderId="0" xfId="0" applyNumberFormat="1" applyFont="1"/>
    <xf numFmtId="164" fontId="26" fillId="0" borderId="0" xfId="0" applyNumberFormat="1" applyFont="1"/>
    <xf numFmtId="16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">
    <cellStyle name="Normal" xfId="0" builtinId="0"/>
    <cellStyle name="Normal 2" xfId="2" xr:uid="{9645F644-6213-4E24-A583-F7F0F9ADFA6A}"/>
    <cellStyle name="Normal 3" xfId="1" xr:uid="{5ACAA6F0-D024-42FE-B015-D21354D46AD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7"/>
  <sheetViews>
    <sheetView topLeftCell="B1" zoomScaleNormal="100" workbookViewId="0">
      <selection activeCell="B1" sqref="B1"/>
    </sheetView>
  </sheetViews>
  <sheetFormatPr defaultRowHeight="14.5"/>
  <cols>
    <col min="2" max="2" width="83.54296875" customWidth="1"/>
    <col min="6" max="6" width="41.26953125" customWidth="1"/>
    <col min="7" max="7" width="39.26953125" bestFit="1" customWidth="1"/>
  </cols>
  <sheetData>
    <row r="1" spans="1:8" ht="29">
      <c r="A1" s="4" t="s">
        <v>225</v>
      </c>
      <c r="B1" s="4" t="s">
        <v>0</v>
      </c>
      <c r="C1" s="5" t="s">
        <v>1</v>
      </c>
      <c r="D1" s="5" t="s">
        <v>2</v>
      </c>
      <c r="E1" s="6" t="s">
        <v>3</v>
      </c>
      <c r="F1" s="4" t="s">
        <v>4</v>
      </c>
      <c r="G1" s="11" t="s">
        <v>5</v>
      </c>
      <c r="H1" s="12"/>
    </row>
    <row r="2" spans="1:8" ht="13.5" customHeight="1">
      <c r="A2" s="63" t="s">
        <v>155</v>
      </c>
      <c r="B2" s="7" t="s">
        <v>245</v>
      </c>
      <c r="C2" s="9">
        <v>1860336</v>
      </c>
      <c r="D2" s="9">
        <v>5815034</v>
      </c>
      <c r="E2" s="2">
        <v>360</v>
      </c>
      <c r="F2" s="8" t="s">
        <v>6</v>
      </c>
      <c r="G2" s="63" t="s">
        <v>226</v>
      </c>
    </row>
    <row r="3" spans="1:8">
      <c r="A3" s="63" t="s">
        <v>164</v>
      </c>
      <c r="B3" s="10" t="s">
        <v>793</v>
      </c>
      <c r="C3" s="9">
        <v>1880335</v>
      </c>
      <c r="D3" s="9">
        <v>5810259</v>
      </c>
      <c r="E3" s="2">
        <v>380</v>
      </c>
      <c r="F3" s="8" t="s">
        <v>273</v>
      </c>
      <c r="G3" s="63" t="s">
        <v>230</v>
      </c>
    </row>
    <row r="4" spans="1:8">
      <c r="A4" s="63" t="s">
        <v>165</v>
      </c>
      <c r="B4" s="10" t="s">
        <v>793</v>
      </c>
      <c r="C4" s="2">
        <v>1880411</v>
      </c>
      <c r="D4" s="2">
        <v>5810324</v>
      </c>
      <c r="E4" s="2">
        <v>340</v>
      </c>
      <c r="F4" s="8" t="s">
        <v>6</v>
      </c>
      <c r="G4" s="63" t="s">
        <v>230</v>
      </c>
    </row>
    <row r="5" spans="1:8">
      <c r="A5" s="63" t="s">
        <v>166</v>
      </c>
      <c r="B5" t="s">
        <v>247</v>
      </c>
      <c r="C5" s="9">
        <v>1881711</v>
      </c>
      <c r="D5" s="9">
        <v>5808984</v>
      </c>
      <c r="E5" s="2">
        <v>288</v>
      </c>
      <c r="F5" s="8" t="s">
        <v>248</v>
      </c>
      <c r="G5" s="63" t="s">
        <v>231</v>
      </c>
    </row>
    <row r="6" spans="1:8" ht="15" customHeight="1">
      <c r="A6" s="63" t="s">
        <v>167</v>
      </c>
      <c r="B6" t="s">
        <v>249</v>
      </c>
      <c r="C6" s="9">
        <v>1882785</v>
      </c>
      <c r="D6" s="9">
        <v>5814368</v>
      </c>
      <c r="E6" s="2">
        <v>242</v>
      </c>
      <c r="F6" s="8" t="s">
        <v>6</v>
      </c>
      <c r="G6" s="63" t="s">
        <v>232</v>
      </c>
    </row>
    <row r="7" spans="1:8" ht="17.25" customHeight="1">
      <c r="A7" s="63" t="s">
        <v>168</v>
      </c>
      <c r="B7" t="s">
        <v>185</v>
      </c>
      <c r="C7" s="9">
        <v>1885009</v>
      </c>
      <c r="D7" s="9">
        <v>5818435</v>
      </c>
      <c r="E7" s="2">
        <v>20</v>
      </c>
      <c r="F7" s="8" t="s">
        <v>250</v>
      </c>
      <c r="G7" s="63" t="s">
        <v>233</v>
      </c>
    </row>
    <row r="8" spans="1:8" ht="13.5" customHeight="1">
      <c r="A8" s="63" t="s">
        <v>170</v>
      </c>
      <c r="B8" t="s">
        <v>192</v>
      </c>
      <c r="C8" s="9">
        <v>1884461</v>
      </c>
      <c r="D8" s="9">
        <v>5818601</v>
      </c>
      <c r="E8" s="2">
        <v>20</v>
      </c>
      <c r="F8" s="8" t="s">
        <v>250</v>
      </c>
      <c r="G8" s="63" t="s">
        <v>234</v>
      </c>
    </row>
    <row r="9" spans="1:8" ht="15" customHeight="1">
      <c r="A9" s="63" t="s">
        <v>172</v>
      </c>
      <c r="B9" t="s">
        <v>194</v>
      </c>
      <c r="C9" s="9">
        <v>1885770</v>
      </c>
      <c r="D9" s="9">
        <v>5822694</v>
      </c>
      <c r="E9" s="2">
        <v>22</v>
      </c>
      <c r="F9" s="8" t="s">
        <v>6</v>
      </c>
      <c r="G9" s="63" t="s">
        <v>236</v>
      </c>
    </row>
    <row r="10" spans="1:8">
      <c r="A10" s="63" t="s">
        <v>171</v>
      </c>
      <c r="B10" t="s">
        <v>193</v>
      </c>
      <c r="C10" s="2">
        <v>1889979</v>
      </c>
      <c r="D10" s="2">
        <v>5819202</v>
      </c>
      <c r="E10" s="2">
        <v>80</v>
      </c>
      <c r="F10" s="8" t="s">
        <v>250</v>
      </c>
      <c r="G10" s="63" t="s">
        <v>235</v>
      </c>
    </row>
    <row r="11" spans="1:8">
      <c r="A11" s="63" t="s">
        <v>177</v>
      </c>
      <c r="B11" s="8" t="s">
        <v>196</v>
      </c>
      <c r="C11" s="2">
        <v>1883778</v>
      </c>
      <c r="D11" s="2">
        <v>5817668</v>
      </c>
      <c r="E11" s="2">
        <v>200</v>
      </c>
      <c r="F11" s="8" t="s">
        <v>6</v>
      </c>
      <c r="G11" s="63" t="s">
        <v>239</v>
      </c>
    </row>
    <row r="12" spans="1:8" ht="15.75" customHeight="1">
      <c r="A12" s="63" t="s">
        <v>156</v>
      </c>
      <c r="B12" s="7" t="s">
        <v>251</v>
      </c>
      <c r="C12" s="2">
        <v>1870471</v>
      </c>
      <c r="D12" s="2">
        <v>5820284</v>
      </c>
      <c r="E12" s="2">
        <v>130</v>
      </c>
      <c r="F12" s="8" t="s">
        <v>6</v>
      </c>
      <c r="G12" s="63" t="s">
        <v>227</v>
      </c>
    </row>
    <row r="13" spans="1:8" ht="18" customHeight="1">
      <c r="A13" s="63" t="s">
        <v>157</v>
      </c>
      <c r="B13" s="7" t="s">
        <v>251</v>
      </c>
      <c r="C13" s="2">
        <v>1870477</v>
      </c>
      <c r="D13" s="2">
        <v>5819997</v>
      </c>
      <c r="E13" s="2">
        <v>120</v>
      </c>
      <c r="F13" s="8" t="s">
        <v>6</v>
      </c>
      <c r="G13" s="63" t="s">
        <v>227</v>
      </c>
    </row>
    <row r="14" spans="1:8">
      <c r="A14" s="63" t="s">
        <v>158</v>
      </c>
      <c r="B14" s="7" t="s">
        <v>252</v>
      </c>
      <c r="C14" s="2">
        <v>1868578</v>
      </c>
      <c r="D14" s="2">
        <v>5822495</v>
      </c>
      <c r="E14" s="2">
        <v>120</v>
      </c>
      <c r="F14" s="8" t="s">
        <v>6</v>
      </c>
      <c r="G14" s="63" t="s">
        <v>227</v>
      </c>
    </row>
    <row r="15" spans="1:8">
      <c r="A15" s="63" t="s">
        <v>159</v>
      </c>
      <c r="B15" s="7" t="s">
        <v>252</v>
      </c>
      <c r="C15" s="2">
        <v>1868578</v>
      </c>
      <c r="D15" s="2">
        <v>5822495</v>
      </c>
      <c r="E15" s="2">
        <v>120</v>
      </c>
      <c r="F15" s="8" t="s">
        <v>6</v>
      </c>
      <c r="G15" s="63" t="s">
        <v>227</v>
      </c>
    </row>
    <row r="16" spans="1:8">
      <c r="A16" s="63" t="s">
        <v>160</v>
      </c>
      <c r="B16" s="7" t="s">
        <v>252</v>
      </c>
      <c r="C16" s="2">
        <v>1868578</v>
      </c>
      <c r="D16" s="2">
        <v>5822495</v>
      </c>
      <c r="E16" s="2">
        <v>120</v>
      </c>
      <c r="F16" s="8" t="s">
        <v>6</v>
      </c>
      <c r="G16" s="63" t="s">
        <v>227</v>
      </c>
    </row>
    <row r="17" spans="1:8">
      <c r="A17" s="63" t="s">
        <v>175</v>
      </c>
      <c r="B17" t="s">
        <v>253</v>
      </c>
      <c r="C17" s="2">
        <v>1863992</v>
      </c>
      <c r="D17" s="2">
        <v>5813919</v>
      </c>
      <c r="E17" s="2">
        <v>380</v>
      </c>
      <c r="F17" s="8" t="s">
        <v>6</v>
      </c>
      <c r="G17" s="63" t="s">
        <v>238</v>
      </c>
    </row>
    <row r="18" spans="1:8">
      <c r="A18" s="63" t="s">
        <v>161</v>
      </c>
      <c r="B18" s="8" t="s">
        <v>254</v>
      </c>
      <c r="C18" s="2">
        <v>1865970</v>
      </c>
      <c r="D18" s="2">
        <v>5816479</v>
      </c>
      <c r="E18" s="2">
        <v>305</v>
      </c>
      <c r="F18" s="8" t="s">
        <v>6</v>
      </c>
      <c r="G18" s="63" t="s">
        <v>228</v>
      </c>
    </row>
    <row r="19" spans="1:8">
      <c r="A19" s="63" t="s">
        <v>174</v>
      </c>
      <c r="B19" s="8" t="s">
        <v>254</v>
      </c>
      <c r="C19" s="2">
        <v>1865970</v>
      </c>
      <c r="D19" s="2">
        <v>5816479</v>
      </c>
      <c r="E19" s="2">
        <v>305</v>
      </c>
      <c r="F19" s="8" t="s">
        <v>6</v>
      </c>
      <c r="G19" s="63" t="s">
        <v>237</v>
      </c>
    </row>
    <row r="20" spans="1:8" ht="14.25" customHeight="1">
      <c r="A20" s="63" t="s">
        <v>169</v>
      </c>
      <c r="B20" t="s">
        <v>255</v>
      </c>
      <c r="C20" s="2">
        <v>1884798</v>
      </c>
      <c r="D20" s="2">
        <v>5818892</v>
      </c>
      <c r="E20" s="2">
        <v>60</v>
      </c>
      <c r="F20" s="8" t="s">
        <v>250</v>
      </c>
      <c r="G20" s="63" t="s">
        <v>233</v>
      </c>
    </row>
    <row r="21" spans="1:8">
      <c r="A21" s="63" t="s">
        <v>176</v>
      </c>
      <c r="B21" s="1" t="s">
        <v>256</v>
      </c>
      <c r="C21" s="2">
        <v>1882492</v>
      </c>
      <c r="D21" s="2">
        <v>5817591</v>
      </c>
      <c r="E21" s="2">
        <v>180</v>
      </c>
      <c r="F21" s="7" t="s">
        <v>6</v>
      </c>
      <c r="G21" s="63" t="s">
        <v>239</v>
      </c>
      <c r="H21" s="1"/>
    </row>
    <row r="22" spans="1:8">
      <c r="A22" s="63" t="s">
        <v>173</v>
      </c>
      <c r="B22" t="s">
        <v>257</v>
      </c>
      <c r="C22" s="2">
        <v>1889979</v>
      </c>
      <c r="D22" s="2">
        <v>5819202</v>
      </c>
      <c r="E22" s="2">
        <v>80</v>
      </c>
      <c r="F22" s="8" t="s">
        <v>250</v>
      </c>
      <c r="G22" s="63" t="s">
        <v>235</v>
      </c>
    </row>
    <row r="23" spans="1:8">
      <c r="A23" s="63" t="s">
        <v>178</v>
      </c>
      <c r="B23" s="8" t="s">
        <v>258</v>
      </c>
      <c r="C23" s="2">
        <v>1879531</v>
      </c>
      <c r="D23" s="2">
        <v>5830696</v>
      </c>
      <c r="E23" s="2">
        <v>20</v>
      </c>
      <c r="F23" s="8" t="s">
        <v>6</v>
      </c>
      <c r="G23" s="63" t="s">
        <v>240</v>
      </c>
    </row>
    <row r="24" spans="1:8">
      <c r="A24" s="63" t="s">
        <v>179</v>
      </c>
      <c r="B24" s="8" t="s">
        <v>198</v>
      </c>
      <c r="C24" s="2">
        <v>1881058</v>
      </c>
      <c r="D24" s="2">
        <v>5830312</v>
      </c>
      <c r="E24" s="2">
        <v>10</v>
      </c>
      <c r="F24" s="8" t="s">
        <v>6</v>
      </c>
      <c r="G24" s="63" t="s">
        <v>241</v>
      </c>
    </row>
    <row r="25" spans="1:8">
      <c r="A25" s="63" t="s">
        <v>162</v>
      </c>
      <c r="B25" s="8" t="s">
        <v>7</v>
      </c>
      <c r="C25" s="2">
        <v>1858431</v>
      </c>
      <c r="D25" s="2">
        <v>5804386</v>
      </c>
      <c r="E25" s="2">
        <v>551</v>
      </c>
      <c r="F25" s="8" t="s">
        <v>6</v>
      </c>
      <c r="G25" s="63" t="s">
        <v>229</v>
      </c>
    </row>
    <row r="26" spans="1:8">
      <c r="A26" s="63" t="s">
        <v>244</v>
      </c>
      <c r="B26" s="8" t="s">
        <v>8</v>
      </c>
      <c r="C26" s="2">
        <v>1857093</v>
      </c>
      <c r="D26" s="2">
        <v>5803363</v>
      </c>
      <c r="E26" s="2">
        <v>411</v>
      </c>
      <c r="F26" s="8" t="s">
        <v>6</v>
      </c>
      <c r="G26" s="63" t="s">
        <v>229</v>
      </c>
    </row>
    <row r="27" spans="1:8">
      <c r="A27" s="63" t="s">
        <v>180</v>
      </c>
      <c r="B27" s="8" t="s">
        <v>259</v>
      </c>
      <c r="C27" s="2">
        <v>1864234.9</v>
      </c>
      <c r="D27" s="2">
        <v>5849082</v>
      </c>
      <c r="E27" s="2">
        <v>30</v>
      </c>
      <c r="F27" s="8" t="s">
        <v>6</v>
      </c>
      <c r="G27" s="63" t="s">
        <v>242</v>
      </c>
    </row>
    <row r="28" spans="1:8">
      <c r="A28" s="53" t="s">
        <v>212</v>
      </c>
      <c r="B28" s="8" t="s">
        <v>261</v>
      </c>
      <c r="C28" s="2">
        <v>1868404</v>
      </c>
      <c r="D28" s="2">
        <v>5833950</v>
      </c>
      <c r="E28" s="2">
        <v>5</v>
      </c>
      <c r="F28" s="8" t="s">
        <v>260</v>
      </c>
      <c r="G28" s="63" t="s">
        <v>243</v>
      </c>
    </row>
    <row r="29" spans="1:8">
      <c r="A29" s="53" t="s">
        <v>201</v>
      </c>
      <c r="B29" t="s">
        <v>262</v>
      </c>
      <c r="C29" s="9">
        <v>1882842</v>
      </c>
      <c r="D29" s="9">
        <v>5814073</v>
      </c>
      <c r="E29" s="2">
        <v>119</v>
      </c>
      <c r="F29" s="8" t="s">
        <v>268</v>
      </c>
      <c r="G29" s="63" t="s">
        <v>207</v>
      </c>
    </row>
    <row r="30" spans="1:8">
      <c r="A30" s="53" t="s">
        <v>202</v>
      </c>
      <c r="B30" t="s">
        <v>264</v>
      </c>
      <c r="C30" s="9">
        <v>1882901</v>
      </c>
      <c r="D30" s="9">
        <v>5815006</v>
      </c>
      <c r="E30" s="2">
        <v>64</v>
      </c>
      <c r="F30" s="8" t="s">
        <v>250</v>
      </c>
      <c r="G30" s="63" t="s">
        <v>207</v>
      </c>
    </row>
    <row r="31" spans="1:8">
      <c r="A31" s="53" t="s">
        <v>203</v>
      </c>
      <c r="B31" t="s">
        <v>265</v>
      </c>
      <c r="C31" s="9">
        <v>1883095</v>
      </c>
      <c r="D31" s="9">
        <v>5815049</v>
      </c>
      <c r="E31" s="2">
        <v>127</v>
      </c>
      <c r="F31" s="8" t="s">
        <v>250</v>
      </c>
      <c r="G31" s="63" t="s">
        <v>207</v>
      </c>
    </row>
    <row r="32" spans="1:8">
      <c r="A32" s="53" t="s">
        <v>204</v>
      </c>
      <c r="B32" t="s">
        <v>266</v>
      </c>
      <c r="C32" s="9">
        <v>1883311</v>
      </c>
      <c r="D32" s="9">
        <v>5815007</v>
      </c>
      <c r="E32" s="2">
        <v>236</v>
      </c>
      <c r="F32" s="8" t="s">
        <v>250</v>
      </c>
      <c r="G32" s="63" t="s">
        <v>207</v>
      </c>
    </row>
    <row r="33" spans="1:7">
      <c r="A33" s="53" t="s">
        <v>205</v>
      </c>
      <c r="B33" t="s">
        <v>267</v>
      </c>
      <c r="C33" s="9">
        <v>1889043</v>
      </c>
      <c r="D33" s="9">
        <v>5817865</v>
      </c>
      <c r="E33" s="2">
        <v>80</v>
      </c>
      <c r="F33" s="8" t="s">
        <v>263</v>
      </c>
      <c r="G33" s="63" t="s">
        <v>207</v>
      </c>
    </row>
    <row r="34" spans="1:7">
      <c r="A34" s="53" t="s">
        <v>206</v>
      </c>
      <c r="B34" t="s">
        <v>267</v>
      </c>
      <c r="C34" s="9">
        <v>1889276</v>
      </c>
      <c r="D34" s="9">
        <v>5817756</v>
      </c>
      <c r="E34" s="2">
        <v>80</v>
      </c>
      <c r="F34" s="8" t="s">
        <v>263</v>
      </c>
      <c r="G34" s="63" t="s">
        <v>207</v>
      </c>
    </row>
    <row r="35" spans="1:7">
      <c r="A35" s="53" t="s">
        <v>217</v>
      </c>
      <c r="B35" t="s">
        <v>269</v>
      </c>
      <c r="C35" s="227">
        <v>1885981</v>
      </c>
      <c r="D35" s="227">
        <v>5817180</v>
      </c>
      <c r="E35" s="228">
        <v>120</v>
      </c>
      <c r="F35" s="1" t="s">
        <v>272</v>
      </c>
      <c r="G35" s="63" t="s">
        <v>216</v>
      </c>
    </row>
    <row r="36" spans="1:7">
      <c r="A36" s="53" t="s">
        <v>218</v>
      </c>
      <c r="B36" t="s">
        <v>270</v>
      </c>
      <c r="C36" s="227"/>
      <c r="D36" s="227"/>
      <c r="E36" s="228"/>
      <c r="F36" s="1" t="s">
        <v>272</v>
      </c>
      <c r="G36" s="63" t="s">
        <v>216</v>
      </c>
    </row>
    <row r="37" spans="1:7">
      <c r="A37" s="53" t="s">
        <v>219</v>
      </c>
      <c r="B37" t="s">
        <v>271</v>
      </c>
      <c r="C37" s="227"/>
      <c r="D37" s="227"/>
      <c r="E37" s="228"/>
      <c r="F37" s="1" t="s">
        <v>272</v>
      </c>
      <c r="G37" s="63" t="s">
        <v>216</v>
      </c>
    </row>
  </sheetData>
  <sortState xmlns:xlrd2="http://schemas.microsoft.com/office/spreadsheetml/2017/richdata2" ref="A2:H27">
    <sortCondition ref="A2:A27"/>
  </sortState>
  <mergeCells count="3">
    <mergeCell ref="C35:C37"/>
    <mergeCell ref="D35:D37"/>
    <mergeCell ref="E35:E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AA38-5217-430C-8E3D-C67122E7C06D}">
  <dimension ref="A1:BP97"/>
  <sheetViews>
    <sheetView topLeftCell="W61" workbookViewId="0">
      <selection activeCell="D54" sqref="D54"/>
    </sheetView>
  </sheetViews>
  <sheetFormatPr defaultRowHeight="14.5"/>
  <cols>
    <col min="1" max="1" width="19.81640625" customWidth="1"/>
    <col min="2" max="2" width="10.453125" bestFit="1" customWidth="1"/>
    <col min="3" max="3" width="11.453125" bestFit="1" customWidth="1"/>
    <col min="4" max="4" width="10.453125" bestFit="1" customWidth="1"/>
    <col min="5" max="5" width="11.7265625" bestFit="1" customWidth="1"/>
    <col min="6" max="6" width="11.1796875" bestFit="1" customWidth="1"/>
    <col min="7" max="7" width="11" bestFit="1" customWidth="1"/>
    <col min="8" max="8" width="10.26953125" bestFit="1" customWidth="1"/>
    <col min="9" max="9" width="11.26953125" bestFit="1" customWidth="1"/>
    <col min="10" max="10" width="10" bestFit="1" customWidth="1"/>
    <col min="11" max="11" width="10.7265625" bestFit="1" customWidth="1"/>
    <col min="13" max="13" width="15.7265625" customWidth="1"/>
    <col min="14" max="14" width="10.453125" bestFit="1" customWidth="1"/>
    <col min="15" max="15" width="11.453125" bestFit="1" customWidth="1"/>
    <col min="16" max="16" width="10.453125" bestFit="1" customWidth="1"/>
    <col min="17" max="17" width="11.7265625" bestFit="1" customWidth="1"/>
    <col min="18" max="18" width="11.1796875" bestFit="1" customWidth="1"/>
    <col min="19" max="19" width="11" bestFit="1" customWidth="1"/>
    <col min="20" max="20" width="10.26953125" bestFit="1" customWidth="1"/>
    <col min="21" max="21" width="11.26953125" bestFit="1" customWidth="1"/>
    <col min="22" max="22" width="11.54296875" bestFit="1" customWidth="1"/>
    <col min="23" max="23" width="10.7265625" bestFit="1" customWidth="1"/>
  </cols>
  <sheetData>
    <row r="1" spans="1:68" ht="18.5">
      <c r="A1" s="29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6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68" ht="18.5">
      <c r="A3" s="30" t="s">
        <v>116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0" t="s">
        <v>132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68" s="31" customFormat="1" ht="16.5">
      <c r="A4" s="36" t="s">
        <v>31</v>
      </c>
      <c r="B4" s="38" t="s">
        <v>19</v>
      </c>
      <c r="C4" s="38" t="s">
        <v>21</v>
      </c>
      <c r="D4" s="38" t="s">
        <v>20</v>
      </c>
      <c r="E4" s="38" t="s">
        <v>22</v>
      </c>
      <c r="F4" s="38" t="s">
        <v>23</v>
      </c>
      <c r="G4" s="38" t="s">
        <v>24</v>
      </c>
      <c r="H4" s="38" t="s">
        <v>25</v>
      </c>
      <c r="I4" s="38" t="s">
        <v>26</v>
      </c>
      <c r="J4" s="38" t="s">
        <v>27</v>
      </c>
      <c r="K4" s="38" t="s">
        <v>28</v>
      </c>
      <c r="L4" s="14"/>
      <c r="M4" s="36" t="s">
        <v>31</v>
      </c>
      <c r="N4" s="38" t="s">
        <v>19</v>
      </c>
      <c r="O4" s="38" t="s">
        <v>21</v>
      </c>
      <c r="P4" s="38" t="s">
        <v>20</v>
      </c>
      <c r="Q4" s="38" t="s">
        <v>22</v>
      </c>
      <c r="R4" s="38" t="s">
        <v>23</v>
      </c>
      <c r="S4" s="38" t="s">
        <v>24</v>
      </c>
      <c r="T4" s="38" t="s">
        <v>25</v>
      </c>
      <c r="U4" s="38" t="s">
        <v>26</v>
      </c>
      <c r="V4" s="38" t="s">
        <v>27</v>
      </c>
      <c r="W4" s="38" t="s">
        <v>28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</row>
    <row r="5" spans="1:68" s="12" customFormat="1">
      <c r="A5" s="25" t="s">
        <v>62</v>
      </c>
      <c r="B5" s="37">
        <v>59.14</v>
      </c>
      <c r="C5" s="37">
        <v>17.03</v>
      </c>
      <c r="D5" s="37">
        <v>1.0509999999999999</v>
      </c>
      <c r="E5" s="39">
        <v>6.78</v>
      </c>
      <c r="F5" s="37">
        <v>0.1004</v>
      </c>
      <c r="G5" s="37">
        <v>1.8</v>
      </c>
      <c r="H5" s="37">
        <v>5.15</v>
      </c>
      <c r="I5" s="37">
        <v>4.2039999999999997</v>
      </c>
      <c r="J5" s="37">
        <v>2.8980000000000001</v>
      </c>
      <c r="K5" s="37">
        <v>0.48299999999999998</v>
      </c>
      <c r="L5" s="2"/>
      <c r="M5" s="25" t="s">
        <v>62</v>
      </c>
      <c r="N5" s="37">
        <v>73.400000000000006</v>
      </c>
      <c r="O5" s="37">
        <v>14</v>
      </c>
      <c r="P5" s="37">
        <v>0.25</v>
      </c>
      <c r="Q5" s="39">
        <v>1.86</v>
      </c>
      <c r="R5" s="52">
        <v>3.5249999999999997E-2</v>
      </c>
      <c r="S5" s="37">
        <v>0.28000000000000003</v>
      </c>
      <c r="T5" s="37">
        <v>1.23</v>
      </c>
      <c r="U5" s="37">
        <v>4.1399999999999997</v>
      </c>
      <c r="V5" s="37">
        <v>4.3499999999999996</v>
      </c>
      <c r="W5" s="37">
        <v>0.05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s="32" t="s">
        <v>63</v>
      </c>
      <c r="B6" s="17">
        <f>AVERAGE(B11:B29)</f>
        <v>59.301111111111126</v>
      </c>
      <c r="C6" s="17">
        <f t="shared" ref="C6:K6" si="0">AVERAGE(C11:C29)</f>
        <v>17.226666666666663</v>
      </c>
      <c r="D6" s="22">
        <f t="shared" si="0"/>
        <v>1.038111111111111</v>
      </c>
      <c r="E6" s="17">
        <f t="shared" si="0"/>
        <v>6.7727361999999998</v>
      </c>
      <c r="F6" s="43">
        <f t="shared" si="0"/>
        <v>0.10264777777777778</v>
      </c>
      <c r="G6" s="13">
        <f t="shared" si="0"/>
        <v>1.8041105555555557</v>
      </c>
      <c r="H6" s="17">
        <f t="shared" si="0"/>
        <v>5.1948888888888884</v>
      </c>
      <c r="I6" s="22">
        <f t="shared" si="0"/>
        <v>4.2171380555555551</v>
      </c>
      <c r="J6" s="22">
        <f t="shared" si="0"/>
        <v>2.8973166666666668</v>
      </c>
      <c r="K6" s="22">
        <f t="shared" si="0"/>
        <v>0.48088888888888892</v>
      </c>
      <c r="L6" s="17"/>
      <c r="M6" s="32" t="s">
        <v>63</v>
      </c>
      <c r="N6" s="13">
        <f>AVERAGE(N11:N36)</f>
        <v>73.159583333333316</v>
      </c>
      <c r="O6" s="16">
        <f t="shared" ref="O6:W6" si="1">AVERAGE(O11:O36)</f>
        <v>13.943333333333333</v>
      </c>
      <c r="P6" s="17">
        <f t="shared" si="1"/>
        <v>0.26708333333333328</v>
      </c>
      <c r="Q6" s="17">
        <f t="shared" si="1"/>
        <v>1.8473397833333334</v>
      </c>
      <c r="R6" s="22">
        <f t="shared" si="1"/>
        <v>3.7333333333333343E-2</v>
      </c>
      <c r="S6" s="17">
        <f t="shared" si="1"/>
        <v>0.28086249999999996</v>
      </c>
      <c r="T6" s="17">
        <f t="shared" si="1"/>
        <v>1.2210833333333333</v>
      </c>
      <c r="U6" s="17">
        <f t="shared" si="1"/>
        <v>4.1314577083333335</v>
      </c>
      <c r="V6" s="17">
        <f t="shared" si="1"/>
        <v>4.3422749999999981</v>
      </c>
      <c r="W6" s="17">
        <f t="shared" si="1"/>
        <v>4.9646000359195003E-2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68">
      <c r="A7" s="32" t="s">
        <v>64</v>
      </c>
      <c r="B7" s="17">
        <f>2*_xlfn.STDEV.P(B11:B29)</f>
        <v>0.52280818190013845</v>
      </c>
      <c r="C7" s="17">
        <f t="shared" ref="C7:K7" si="2">2*_xlfn.STDEV.P(C11:C29)</f>
        <v>0.16944353369518567</v>
      </c>
      <c r="D7" s="22">
        <f t="shared" si="2"/>
        <v>7.0518362900544012E-3</v>
      </c>
      <c r="E7" s="17">
        <f t="shared" si="2"/>
        <v>3.2985444680410571E-2</v>
      </c>
      <c r="F7" s="43">
        <f t="shared" si="2"/>
        <v>1.26646587102422E-3</v>
      </c>
      <c r="G7" s="13">
        <f t="shared" si="2"/>
        <v>1.8495171108183533E-2</v>
      </c>
      <c r="H7" s="17">
        <f t="shared" si="2"/>
        <v>2.1415351595306938E-2</v>
      </c>
      <c r="I7" s="22">
        <f t="shared" si="2"/>
        <v>2.9172130562288498E-2</v>
      </c>
      <c r="J7" s="22">
        <f t="shared" si="2"/>
        <v>1.3616860463737191E-2</v>
      </c>
      <c r="K7" s="22">
        <f t="shared" si="2"/>
        <v>4.613453220450381E-3</v>
      </c>
      <c r="L7" s="17"/>
      <c r="M7" s="32" t="s">
        <v>64</v>
      </c>
      <c r="N7" s="13">
        <f>2*_xlfn.STDEV.P(N11:N36)</f>
        <v>0.58328035473708606</v>
      </c>
      <c r="O7" s="17">
        <f t="shared" ref="O7:W7" si="3">2*_xlfn.STDEV.P(O11:O36)</f>
        <v>0.1240519604395226</v>
      </c>
      <c r="P7" s="17">
        <f t="shared" si="3"/>
        <v>4.6874537034750823E-3</v>
      </c>
      <c r="Q7" s="17">
        <f t="shared" si="3"/>
        <v>6.5678487141825087E-2</v>
      </c>
      <c r="R7" s="22">
        <f t="shared" si="3"/>
        <v>1.247219128924648E-3</v>
      </c>
      <c r="S7" s="17">
        <f t="shared" si="3"/>
        <v>1.6319090303486074E-2</v>
      </c>
      <c r="T7" s="17">
        <f t="shared" si="3"/>
        <v>5.7710965643935647E-3</v>
      </c>
      <c r="U7" s="17">
        <f t="shared" si="3"/>
        <v>3.2231280481746984E-2</v>
      </c>
      <c r="V7" s="17">
        <f t="shared" si="3"/>
        <v>2.9343781283263155E-2</v>
      </c>
      <c r="W7" s="17">
        <f t="shared" si="3"/>
        <v>1.5378830990863283E-2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68">
      <c r="A8" s="33" t="s">
        <v>70</v>
      </c>
      <c r="B8" s="34">
        <f>(ABS(B5-B6)/B5)*100</f>
        <v>0.27242325179426047</v>
      </c>
      <c r="C8" s="34">
        <f>(ABS(C5-C6)/C5)*100</f>
        <v>1.1548248189469281</v>
      </c>
      <c r="D8" s="40">
        <f>(ABS(D5-D6)/D5)*100</f>
        <v>1.2263452796278735</v>
      </c>
      <c r="E8" s="34">
        <f t="shared" ref="E8:K8" si="4">(ABS(E5-E6)/E5)*100</f>
        <v>0.10713569321534641</v>
      </c>
      <c r="F8" s="46">
        <f t="shared" si="4"/>
        <v>2.2388224878264729</v>
      </c>
      <c r="G8" s="49">
        <f t="shared" si="4"/>
        <v>0.22836419753086762</v>
      </c>
      <c r="H8" s="34">
        <f t="shared" si="4"/>
        <v>0.87162891046384627</v>
      </c>
      <c r="I8" s="40">
        <f t="shared" si="4"/>
        <v>0.31251321492757761</v>
      </c>
      <c r="J8" s="40">
        <f t="shared" si="4"/>
        <v>2.3579480101220466E-2</v>
      </c>
      <c r="K8" s="40">
        <f t="shared" si="4"/>
        <v>0.43708304577868812</v>
      </c>
      <c r="L8" s="20"/>
      <c r="M8" s="33" t="s">
        <v>70</v>
      </c>
      <c r="N8" s="49">
        <f>(ABS(N5-N6)/N5)*100</f>
        <v>0.3275431425976697</v>
      </c>
      <c r="O8" s="34">
        <f>(ABS(O5-O6)/O5)*100</f>
        <v>0.40476190476190455</v>
      </c>
      <c r="P8" s="40">
        <f>(ABS(P5-P6)/P5)*100</f>
        <v>6.8333333333333135</v>
      </c>
      <c r="Q8" s="34">
        <f t="shared" ref="Q8:W8" si="5">(ABS(Q5-Q6)/Q5)*100</f>
        <v>0.68065681003584533</v>
      </c>
      <c r="R8" s="40">
        <f t="shared" si="5"/>
        <v>5.910165484633608</v>
      </c>
      <c r="S8" s="34">
        <f t="shared" si="5"/>
        <v>0.30803571428569021</v>
      </c>
      <c r="T8" s="34">
        <f t="shared" si="5"/>
        <v>0.72493224932249456</v>
      </c>
      <c r="U8" s="40">
        <f t="shared" si="5"/>
        <v>0.20633554750401456</v>
      </c>
      <c r="V8" s="40">
        <f t="shared" si="5"/>
        <v>0.17758620689658705</v>
      </c>
      <c r="W8" s="40">
        <f t="shared" si="5"/>
        <v>0.70799928161000003</v>
      </c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68">
      <c r="B9" s="21"/>
      <c r="C9" s="21"/>
      <c r="D9" s="44"/>
      <c r="F9" s="47"/>
      <c r="G9" s="15"/>
      <c r="H9" s="21"/>
      <c r="I9" s="44"/>
      <c r="J9" s="44"/>
      <c r="K9" s="44"/>
      <c r="N9" s="13"/>
      <c r="O9" s="21"/>
      <c r="P9" s="44"/>
      <c r="R9" s="47"/>
      <c r="S9" s="15"/>
      <c r="T9" s="21"/>
      <c r="U9" s="44"/>
      <c r="V9" s="44"/>
      <c r="W9" s="44"/>
    </row>
    <row r="10" spans="1:68" s="14" customFormat="1">
      <c r="A10" s="35" t="s">
        <v>67</v>
      </c>
      <c r="B10" s="18"/>
      <c r="C10" s="18"/>
      <c r="D10" s="45"/>
      <c r="F10" s="48"/>
      <c r="G10" s="50"/>
      <c r="H10" s="18"/>
      <c r="I10" s="45"/>
      <c r="J10" s="45"/>
      <c r="K10" s="45"/>
      <c r="M10" s="35" t="s">
        <v>67</v>
      </c>
      <c r="N10" s="50"/>
      <c r="O10" s="18"/>
      <c r="P10" s="45"/>
      <c r="R10" s="48"/>
      <c r="S10" s="50"/>
      <c r="T10" s="18"/>
      <c r="U10" s="45"/>
      <c r="V10" s="45"/>
      <c r="W10" s="45"/>
    </row>
    <row r="11" spans="1:68">
      <c r="A11" s="3" t="s">
        <v>117</v>
      </c>
      <c r="B11" s="17">
        <v>59.03</v>
      </c>
      <c r="C11" s="17">
        <v>17.23</v>
      </c>
      <c r="D11" s="22">
        <v>1.038</v>
      </c>
      <c r="E11" s="17">
        <v>6.7560383999999996</v>
      </c>
      <c r="F11" s="43">
        <v>0.10192</v>
      </c>
      <c r="G11" s="13">
        <v>1.8158400000000001</v>
      </c>
      <c r="H11" s="17">
        <v>5.1909999999999998</v>
      </c>
      <c r="I11" s="22">
        <v>4.2355500000000008</v>
      </c>
      <c r="J11" s="22">
        <v>2.9087999999999998</v>
      </c>
      <c r="K11" s="22">
        <v>0.48299999999999998</v>
      </c>
      <c r="L11" s="17"/>
      <c r="M11" s="3" t="s">
        <v>133</v>
      </c>
      <c r="N11" s="13">
        <v>72.94</v>
      </c>
      <c r="O11" s="13">
        <v>13.98</v>
      </c>
      <c r="P11" s="17">
        <v>0.26600000000000001</v>
      </c>
      <c r="Q11" s="17">
        <v>1.8072881999999997</v>
      </c>
      <c r="R11" s="22">
        <v>3.6999999999999998E-2</v>
      </c>
      <c r="S11" s="17">
        <v>0.28134999999999999</v>
      </c>
      <c r="T11" s="17">
        <v>1.2210000000000001</v>
      </c>
      <c r="U11" s="17">
        <v>4.1343749999999995</v>
      </c>
      <c r="V11" s="17">
        <v>4.3340499999999995</v>
      </c>
      <c r="W11" s="17">
        <v>4.8719999999999999E-2</v>
      </c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"/>
    </row>
    <row r="12" spans="1:68">
      <c r="A12" s="3" t="s">
        <v>118</v>
      </c>
      <c r="B12" s="17">
        <v>59.06</v>
      </c>
      <c r="C12" s="17">
        <v>17.23</v>
      </c>
      <c r="D12" s="22">
        <v>1.03</v>
      </c>
      <c r="E12" s="17">
        <v>6.7498560000000003</v>
      </c>
      <c r="F12" s="43">
        <v>0.10192</v>
      </c>
      <c r="G12" s="13">
        <v>1.7983800000000001</v>
      </c>
      <c r="H12" s="17">
        <v>5.1779999999999999</v>
      </c>
      <c r="I12" s="22">
        <v>4.21685</v>
      </c>
      <c r="J12" s="22">
        <v>2.8987000000000003</v>
      </c>
      <c r="K12" s="22">
        <v>0.48099999999999998</v>
      </c>
      <c r="L12" s="17"/>
      <c r="M12" s="3" t="s">
        <v>134</v>
      </c>
      <c r="N12" s="13">
        <v>73</v>
      </c>
      <c r="O12" s="13">
        <v>14</v>
      </c>
      <c r="P12" s="17">
        <v>0.26700000000000002</v>
      </c>
      <c r="Q12" s="17">
        <v>1.8107567999999998</v>
      </c>
      <c r="R12" s="22">
        <v>3.6999999999999998E-2</v>
      </c>
      <c r="S12" s="17">
        <v>0.28220000000000001</v>
      </c>
      <c r="T12" s="17">
        <v>1.2230000000000001</v>
      </c>
      <c r="U12" s="17">
        <v>4.1362649999999999</v>
      </c>
      <c r="V12" s="17">
        <v>4.3340499999999995</v>
      </c>
      <c r="W12" s="17">
        <v>4.8719999999999999E-2</v>
      </c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2"/>
    </row>
    <row r="13" spans="1:68">
      <c r="A13" s="3" t="s">
        <v>119</v>
      </c>
      <c r="B13" s="17">
        <v>59.21</v>
      </c>
      <c r="C13" s="17">
        <v>17.27</v>
      </c>
      <c r="D13" s="22">
        <v>1.0409999999999999</v>
      </c>
      <c r="E13" s="17">
        <v>6.7661856</v>
      </c>
      <c r="F13" s="43">
        <v>0.10388</v>
      </c>
      <c r="G13" s="13">
        <v>1.80711</v>
      </c>
      <c r="H13" s="17">
        <v>5.19</v>
      </c>
      <c r="I13" s="22">
        <v>4.2037600000000008</v>
      </c>
      <c r="J13" s="22">
        <v>2.8885999999999998</v>
      </c>
      <c r="K13" s="22">
        <v>0.48</v>
      </c>
      <c r="L13" s="17"/>
      <c r="M13" s="3" t="s">
        <v>135</v>
      </c>
      <c r="N13" s="13">
        <v>73.03</v>
      </c>
      <c r="O13" s="13">
        <v>13.98</v>
      </c>
      <c r="P13" s="17">
        <v>0.26500000000000001</v>
      </c>
      <c r="Q13" s="17">
        <v>1.8191043999999998</v>
      </c>
      <c r="R13" s="22">
        <v>3.7999999999999999E-2</v>
      </c>
      <c r="S13" s="17">
        <v>0.27965000000000001</v>
      </c>
      <c r="T13" s="17">
        <v>1.224</v>
      </c>
      <c r="U13" s="17">
        <v>4.1050800000000001</v>
      </c>
      <c r="V13" s="17">
        <v>4.3340499999999995</v>
      </c>
      <c r="W13" s="17">
        <v>5.0460000000000005E-2</v>
      </c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"/>
    </row>
    <row r="14" spans="1:68">
      <c r="A14" s="3" t="s">
        <v>120</v>
      </c>
      <c r="B14" s="17">
        <v>59.19</v>
      </c>
      <c r="C14" s="17">
        <v>17.28</v>
      </c>
      <c r="D14" s="22">
        <v>1.04</v>
      </c>
      <c r="E14" s="17">
        <v>6.7561535999999993</v>
      </c>
      <c r="F14" s="43">
        <v>0.10289999999999999</v>
      </c>
      <c r="G14" s="13">
        <v>1.81196</v>
      </c>
      <c r="H14" s="17">
        <v>5.1849999999999996</v>
      </c>
      <c r="I14" s="22">
        <v>4.2112400000000001</v>
      </c>
      <c r="J14" s="22">
        <v>2.8885999999999998</v>
      </c>
      <c r="K14" s="22">
        <v>0.48099999999999998</v>
      </c>
      <c r="L14" s="17"/>
      <c r="M14" s="3" t="s">
        <v>136</v>
      </c>
      <c r="N14" s="13">
        <v>73</v>
      </c>
      <c r="O14" s="13">
        <v>13.98</v>
      </c>
      <c r="P14" s="17">
        <v>0.26600000000000001</v>
      </c>
      <c r="Q14" s="17">
        <v>1.8245164</v>
      </c>
      <c r="R14" s="22">
        <v>3.6999999999999998E-2</v>
      </c>
      <c r="S14" s="17">
        <v>0.28815000000000002</v>
      </c>
      <c r="T14" s="17">
        <v>1.222</v>
      </c>
      <c r="U14" s="17">
        <v>4.1409899999999995</v>
      </c>
      <c r="V14" s="17">
        <v>4.3543499999999993</v>
      </c>
      <c r="W14" s="17">
        <v>4.6980000000000001E-2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2"/>
    </row>
    <row r="15" spans="1:68">
      <c r="A15" s="3" t="s">
        <v>121</v>
      </c>
      <c r="B15" s="17">
        <v>59.12</v>
      </c>
      <c r="C15" s="17">
        <v>17.29</v>
      </c>
      <c r="D15" s="22">
        <v>1.0389999999999999</v>
      </c>
      <c r="E15" s="17">
        <v>6.7754111999999997</v>
      </c>
      <c r="F15" s="43">
        <v>0.10289999999999999</v>
      </c>
      <c r="G15" s="13">
        <v>1.7906200000000001</v>
      </c>
      <c r="H15" s="17">
        <v>5.1970000000000001</v>
      </c>
      <c r="I15" s="22">
        <v>4.2177850000000001</v>
      </c>
      <c r="J15" s="22">
        <v>2.9087999999999998</v>
      </c>
      <c r="K15" s="22">
        <v>0.48299999999999998</v>
      </c>
      <c r="L15" s="17"/>
      <c r="M15" s="3" t="s">
        <v>137</v>
      </c>
      <c r="N15" s="13">
        <v>72.98</v>
      </c>
      <c r="O15" s="13">
        <v>13.96</v>
      </c>
      <c r="P15" s="17">
        <v>0.26900000000000002</v>
      </c>
      <c r="Q15" s="17">
        <v>1.829461</v>
      </c>
      <c r="R15" s="22">
        <v>3.6999999999999998E-2</v>
      </c>
      <c r="S15" s="17">
        <v>0.28050000000000003</v>
      </c>
      <c r="T15" s="17">
        <v>1.222</v>
      </c>
      <c r="U15" s="17">
        <v>4.1249250000000002</v>
      </c>
      <c r="V15" s="17">
        <v>4.3441999999999998</v>
      </c>
      <c r="W15" s="17">
        <v>4.9590000000000002E-2</v>
      </c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2"/>
    </row>
    <row r="16" spans="1:68">
      <c r="A16" s="3" t="s">
        <v>122</v>
      </c>
      <c r="B16" s="17">
        <v>59.23</v>
      </c>
      <c r="C16" s="17">
        <v>17.3</v>
      </c>
      <c r="D16" s="22">
        <v>1.0389999999999999</v>
      </c>
      <c r="E16" s="17">
        <v>6.7718303999999998</v>
      </c>
      <c r="F16" s="43">
        <v>0.10289999999999999</v>
      </c>
      <c r="G16" s="13">
        <v>1.8051699999999999</v>
      </c>
      <c r="H16" s="17">
        <v>5.2009999999999996</v>
      </c>
      <c r="I16" s="22">
        <v>4.2467699999999997</v>
      </c>
      <c r="J16" s="22">
        <v>2.8987000000000003</v>
      </c>
      <c r="K16" s="22">
        <v>0.48299999999999998</v>
      </c>
      <c r="L16" s="17"/>
      <c r="M16" s="3" t="s">
        <v>138</v>
      </c>
      <c r="N16" s="13">
        <v>73.069999999999993</v>
      </c>
      <c r="O16" s="13">
        <v>13.99</v>
      </c>
      <c r="P16" s="17">
        <v>0.26500000000000001</v>
      </c>
      <c r="Q16" s="17">
        <v>1.8288623999999998</v>
      </c>
      <c r="R16" s="22">
        <v>3.9E-2</v>
      </c>
      <c r="S16" s="17">
        <v>0.27795000000000003</v>
      </c>
      <c r="T16" s="17">
        <v>1.226</v>
      </c>
      <c r="U16" s="17">
        <v>4.1353200000000001</v>
      </c>
      <c r="V16" s="17">
        <v>4.3441999999999998</v>
      </c>
      <c r="W16" s="17">
        <v>3.7854166666664309E-2</v>
      </c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"/>
    </row>
    <row r="17" spans="1:37">
      <c r="A17" s="3" t="s">
        <v>123</v>
      </c>
      <c r="B17" s="17">
        <v>59.22</v>
      </c>
      <c r="C17" s="17">
        <v>17.25</v>
      </c>
      <c r="D17" s="22">
        <v>1.0349999999999999</v>
      </c>
      <c r="E17" s="17">
        <v>6.7850303999999992</v>
      </c>
      <c r="F17" s="43">
        <v>0.10289999999999999</v>
      </c>
      <c r="G17" s="13">
        <v>1.8206899999999999</v>
      </c>
      <c r="H17" s="17">
        <v>5.1959999999999997</v>
      </c>
      <c r="I17" s="22">
        <v>4.1953450000000005</v>
      </c>
      <c r="J17" s="22">
        <v>2.8987000000000003</v>
      </c>
      <c r="K17" s="22">
        <v>0.48099999999999998</v>
      </c>
      <c r="L17" s="17"/>
      <c r="M17" s="3" t="s">
        <v>139</v>
      </c>
      <c r="N17" s="13">
        <v>73.05</v>
      </c>
      <c r="O17" s="13">
        <v>13.99</v>
      </c>
      <c r="P17" s="17">
        <v>0.26400000000000001</v>
      </c>
      <c r="Q17" s="17">
        <v>1.8151192</v>
      </c>
      <c r="R17" s="22">
        <v>3.7999999999999999E-2</v>
      </c>
      <c r="S17" s="17">
        <v>0.28815000000000002</v>
      </c>
      <c r="T17" s="17">
        <v>1.222</v>
      </c>
      <c r="U17" s="17">
        <v>4.1116950000000001</v>
      </c>
      <c r="V17" s="17">
        <v>4.3441999999999998</v>
      </c>
      <c r="W17" s="17">
        <v>3.7854166666664309E-2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"/>
    </row>
    <row r="18" spans="1:37" ht="13.5" customHeight="1">
      <c r="A18" s="3" t="s">
        <v>124</v>
      </c>
      <c r="B18" s="17">
        <v>59.25</v>
      </c>
      <c r="C18" s="17">
        <v>17.28</v>
      </c>
      <c r="D18" s="22">
        <v>1.034</v>
      </c>
      <c r="E18" s="17">
        <v>6.7725600000000004</v>
      </c>
      <c r="F18" s="43">
        <v>0.10192</v>
      </c>
      <c r="G18" s="13">
        <v>1.8003200000000001</v>
      </c>
      <c r="H18" s="17">
        <v>5.1909999999999998</v>
      </c>
      <c r="I18" s="22">
        <v>4.2121750000000002</v>
      </c>
      <c r="J18" s="22">
        <v>2.8885999999999998</v>
      </c>
      <c r="K18" s="22">
        <v>0.48199999999999998</v>
      </c>
      <c r="L18" s="17"/>
      <c r="M18" s="3" t="s">
        <v>140</v>
      </c>
      <c r="N18" s="13">
        <v>73.06</v>
      </c>
      <c r="O18" s="13">
        <v>13.98</v>
      </c>
      <c r="P18" s="17">
        <v>0.26500000000000001</v>
      </c>
      <c r="Q18" s="17">
        <v>1.8249346</v>
      </c>
      <c r="R18" s="22">
        <v>3.6999999999999998E-2</v>
      </c>
      <c r="S18" s="17">
        <v>0.28815000000000002</v>
      </c>
      <c r="T18" s="17">
        <v>1.2190000000000001</v>
      </c>
      <c r="U18" s="17">
        <v>4.1504399999999997</v>
      </c>
      <c r="V18" s="17">
        <v>4.3441999999999998</v>
      </c>
      <c r="W18" s="17">
        <v>3.6548850574710363E-2</v>
      </c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2"/>
    </row>
    <row r="19" spans="1:37" ht="13.5" customHeight="1">
      <c r="A19" s="3" t="s">
        <v>125</v>
      </c>
      <c r="B19" s="17">
        <v>59.08</v>
      </c>
      <c r="C19" s="17">
        <v>17.260000000000002</v>
      </c>
      <c r="D19" s="22">
        <v>1.036</v>
      </c>
      <c r="E19" s="17">
        <v>6.7762175999999998</v>
      </c>
      <c r="F19" s="43">
        <v>0.10192</v>
      </c>
      <c r="G19" s="13">
        <v>1.81487</v>
      </c>
      <c r="H19" s="17">
        <v>5.1849999999999996</v>
      </c>
      <c r="I19" s="22">
        <v>4.2308750000000002</v>
      </c>
      <c r="J19" s="22">
        <v>2.8987000000000003</v>
      </c>
      <c r="K19" s="22">
        <v>0.48199999999999998</v>
      </c>
      <c r="L19" s="17"/>
      <c r="M19" s="3" t="s">
        <v>141</v>
      </c>
      <c r="N19" s="13">
        <v>73.05</v>
      </c>
      <c r="O19" s="13">
        <v>13.98</v>
      </c>
      <c r="P19" s="17">
        <v>0.26700000000000002</v>
      </c>
      <c r="Q19" s="17">
        <v>1.8332330000000001</v>
      </c>
      <c r="R19" s="22">
        <v>3.6999999999999998E-2</v>
      </c>
      <c r="S19" s="17">
        <v>0.28050000000000003</v>
      </c>
      <c r="T19" s="17">
        <v>1.2210000000000001</v>
      </c>
      <c r="U19" s="17">
        <v>4.1400449999999998</v>
      </c>
      <c r="V19" s="17">
        <v>4.3340499999999995</v>
      </c>
      <c r="W19" s="17">
        <v>3.8506824712641274E-2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"/>
    </row>
    <row r="20" spans="1:37" ht="13.5" customHeight="1">
      <c r="A20" s="3" t="s">
        <v>126</v>
      </c>
      <c r="B20" s="17">
        <v>59.18</v>
      </c>
      <c r="C20" s="17">
        <v>17.260000000000002</v>
      </c>
      <c r="D20" s="22">
        <v>1.0409999999999999</v>
      </c>
      <c r="E20" s="17">
        <v>6.7943711999999996</v>
      </c>
      <c r="F20" s="43">
        <v>0.10289999999999999</v>
      </c>
      <c r="G20" s="13">
        <v>1.8032299999999999</v>
      </c>
      <c r="H20" s="17">
        <v>5.1890000000000001</v>
      </c>
      <c r="I20" s="22">
        <v>4.21685</v>
      </c>
      <c r="J20" s="22">
        <v>2.9087999999999998</v>
      </c>
      <c r="K20" s="22">
        <v>0.48399999999999999</v>
      </c>
      <c r="L20" s="17"/>
      <c r="M20" s="3" t="s">
        <v>142</v>
      </c>
      <c r="N20" s="13">
        <v>73.099999999999994</v>
      </c>
      <c r="O20" s="13">
        <v>13.96</v>
      </c>
      <c r="P20" s="17">
        <v>0.26800000000000002</v>
      </c>
      <c r="Q20" s="17">
        <v>1.8263204</v>
      </c>
      <c r="R20" s="22">
        <v>3.7999999999999999E-2</v>
      </c>
      <c r="S20" s="17">
        <v>0.28220000000000001</v>
      </c>
      <c r="T20" s="17">
        <v>1.2210000000000001</v>
      </c>
      <c r="U20" s="17">
        <v>4.1249250000000002</v>
      </c>
      <c r="V20" s="17">
        <v>4.3340499999999995</v>
      </c>
      <c r="W20" s="17">
        <v>4.8719999999999999E-2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"/>
    </row>
    <row r="21" spans="1:37" ht="13.5" customHeight="1">
      <c r="A21" s="3" t="s">
        <v>127</v>
      </c>
      <c r="B21" s="17">
        <v>59.1</v>
      </c>
      <c r="C21" s="17">
        <v>17.28</v>
      </c>
      <c r="D21" s="22">
        <v>1.038</v>
      </c>
      <c r="E21" s="17">
        <v>6.7852223999999994</v>
      </c>
      <c r="F21" s="43">
        <v>0.10289999999999999</v>
      </c>
      <c r="G21" s="13">
        <v>1.8051699999999999</v>
      </c>
      <c r="H21" s="17">
        <v>5.1890000000000001</v>
      </c>
      <c r="I21" s="22">
        <v>4.1897349999999998</v>
      </c>
      <c r="J21" s="22">
        <v>2.8987000000000003</v>
      </c>
      <c r="K21" s="22">
        <v>0.48299999999999998</v>
      </c>
      <c r="L21" s="17"/>
      <c r="M21" s="3" t="s">
        <v>143</v>
      </c>
      <c r="N21" s="13">
        <v>72.98</v>
      </c>
      <c r="O21" s="13">
        <v>13.98</v>
      </c>
      <c r="P21" s="17">
        <v>0.26700000000000002</v>
      </c>
      <c r="Q21" s="17">
        <v>1.8340939999999999</v>
      </c>
      <c r="R21" s="22">
        <v>3.6999999999999998E-2</v>
      </c>
      <c r="S21" s="17">
        <v>0.28305000000000002</v>
      </c>
      <c r="T21" s="17">
        <v>1.2190000000000001</v>
      </c>
      <c r="U21" s="17">
        <v>4.1665049999999999</v>
      </c>
      <c r="V21" s="17">
        <v>4.3340499999999995</v>
      </c>
      <c r="W21" s="17">
        <v>4.8719999999999999E-2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2"/>
    </row>
    <row r="22" spans="1:37" ht="13.5" customHeight="1">
      <c r="A22" s="3" t="s">
        <v>128</v>
      </c>
      <c r="B22" s="17">
        <v>59.19</v>
      </c>
      <c r="C22" s="17">
        <v>17.29</v>
      </c>
      <c r="D22" s="22">
        <v>1.042</v>
      </c>
      <c r="E22" s="17">
        <v>6.7989695999999995</v>
      </c>
      <c r="F22" s="43">
        <v>0.10192</v>
      </c>
      <c r="G22" s="13">
        <v>1.8042</v>
      </c>
      <c r="H22" s="17">
        <v>5.181</v>
      </c>
      <c r="I22" s="22">
        <v>4.2290049999999999</v>
      </c>
      <c r="J22" s="22">
        <v>2.8987000000000003</v>
      </c>
      <c r="K22" s="22">
        <v>0.48199999999999998</v>
      </c>
      <c r="L22" s="17"/>
      <c r="M22" s="3" t="s">
        <v>144</v>
      </c>
      <c r="N22" s="13">
        <v>73</v>
      </c>
      <c r="O22" s="13">
        <v>13.99</v>
      </c>
      <c r="P22" s="17">
        <v>0.26400000000000001</v>
      </c>
      <c r="Q22" s="17">
        <v>1.8319291999999998</v>
      </c>
      <c r="R22" s="22">
        <v>3.7999999999999999E-2</v>
      </c>
      <c r="S22" s="17">
        <v>0.28645000000000004</v>
      </c>
      <c r="T22" s="17">
        <v>1.2270000000000001</v>
      </c>
      <c r="U22" s="17">
        <v>4.1277600000000003</v>
      </c>
      <c r="V22" s="17">
        <v>4.3441999999999998</v>
      </c>
      <c r="W22" s="17">
        <v>5.0460000000000005E-2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2"/>
    </row>
    <row r="23" spans="1:37" ht="13.5" customHeight="1">
      <c r="A23" s="3" t="s">
        <v>129</v>
      </c>
      <c r="B23" s="17">
        <v>59.2</v>
      </c>
      <c r="C23" s="17">
        <v>17.29</v>
      </c>
      <c r="D23" s="22">
        <v>1.044</v>
      </c>
      <c r="E23" s="17">
        <v>6.8063327999999998</v>
      </c>
      <c r="F23" s="43">
        <v>0.10289999999999999</v>
      </c>
      <c r="G23" s="13">
        <v>1.7983800000000001</v>
      </c>
      <c r="H23" s="17">
        <v>5.1890000000000001</v>
      </c>
      <c r="I23" s="22">
        <v>4.2243300000000001</v>
      </c>
      <c r="J23" s="22">
        <v>2.8987000000000003</v>
      </c>
      <c r="K23" s="22">
        <v>0.48099999999999998</v>
      </c>
      <c r="L23" s="17"/>
      <c r="M23" s="3" t="s">
        <v>145</v>
      </c>
      <c r="N23" s="13">
        <v>72.900000000000006</v>
      </c>
      <c r="O23" s="13">
        <v>13.98</v>
      </c>
      <c r="P23" s="17">
        <v>0.26700000000000002</v>
      </c>
      <c r="Q23" s="17">
        <v>1.8310435999999999</v>
      </c>
      <c r="R23" s="22">
        <v>3.7999999999999999E-2</v>
      </c>
      <c r="S23" s="17">
        <v>0.28475</v>
      </c>
      <c r="T23" s="17">
        <v>1.222</v>
      </c>
      <c r="U23" s="17">
        <v>4.1211449999999994</v>
      </c>
      <c r="V23" s="17">
        <v>4.3238999999999992</v>
      </c>
      <c r="W23" s="17">
        <v>4.7849999999999997E-2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2"/>
    </row>
    <row r="24" spans="1:37" ht="13.5" customHeight="1">
      <c r="A24" s="3" t="s">
        <v>130</v>
      </c>
      <c r="B24" s="17">
        <v>59.28</v>
      </c>
      <c r="C24" s="17">
        <v>17.28</v>
      </c>
      <c r="D24" s="22">
        <v>1.0429999999999999</v>
      </c>
      <c r="E24" s="17">
        <v>6.7833024000000002</v>
      </c>
      <c r="F24" s="43">
        <v>0.10388</v>
      </c>
      <c r="G24" s="13">
        <v>1.80905</v>
      </c>
      <c r="H24" s="17">
        <v>5.2039999999999997</v>
      </c>
      <c r="I24" s="22">
        <v>4.1972149999999999</v>
      </c>
      <c r="J24" s="22">
        <v>2.8885999999999998</v>
      </c>
      <c r="K24" s="22">
        <v>0.48099999999999998</v>
      </c>
      <c r="L24" s="17"/>
      <c r="M24" s="3" t="s">
        <v>146</v>
      </c>
      <c r="N24" s="13">
        <v>73.05</v>
      </c>
      <c r="O24" s="13">
        <v>13.99</v>
      </c>
      <c r="P24" s="17">
        <v>0.26500000000000001</v>
      </c>
      <c r="Q24" s="17">
        <v>1.8386203999999999</v>
      </c>
      <c r="R24" s="22">
        <v>3.6999999999999998E-2</v>
      </c>
      <c r="S24" s="17">
        <v>0.27539999999999998</v>
      </c>
      <c r="T24" s="17">
        <v>1.2150000000000001</v>
      </c>
      <c r="U24" s="17">
        <v>4.1561099999999991</v>
      </c>
      <c r="V24" s="17">
        <v>4.3441999999999998</v>
      </c>
      <c r="W24" s="17">
        <v>4.9590000000000002E-2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2"/>
    </row>
    <row r="25" spans="1:37" ht="13.5" customHeight="1">
      <c r="A25" s="35" t="s">
        <v>68</v>
      </c>
      <c r="B25" s="17"/>
      <c r="C25" s="17"/>
      <c r="D25" s="22"/>
      <c r="E25" s="17"/>
      <c r="F25" s="43"/>
      <c r="G25" s="13"/>
      <c r="H25" s="17"/>
      <c r="I25" s="22"/>
      <c r="J25" s="22"/>
      <c r="K25" s="22"/>
      <c r="L25" s="17"/>
      <c r="M25" s="51" t="s">
        <v>68</v>
      </c>
      <c r="N25" s="13"/>
      <c r="O25" s="13"/>
      <c r="P25" s="17"/>
      <c r="Q25" s="17"/>
      <c r="R25" s="2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2"/>
    </row>
    <row r="26" spans="1:37" ht="13.5" customHeight="1">
      <c r="A26" s="3" t="s">
        <v>131</v>
      </c>
      <c r="B26" s="17">
        <v>59.76</v>
      </c>
      <c r="C26" s="17">
        <v>17.09</v>
      </c>
      <c r="D26" s="22">
        <v>1.0349999999999999</v>
      </c>
      <c r="E26" s="17">
        <v>6.7560500000000001</v>
      </c>
      <c r="F26" s="43">
        <v>0.10299999999999999</v>
      </c>
      <c r="G26" s="13">
        <v>1.8080000000000001</v>
      </c>
      <c r="H26" s="17">
        <v>5.2119999999999997</v>
      </c>
      <c r="I26" s="22">
        <v>4.2290000000000001</v>
      </c>
      <c r="J26" s="22">
        <v>2.89</v>
      </c>
      <c r="K26" s="22">
        <v>0.47699999999999998</v>
      </c>
      <c r="L26" s="17"/>
      <c r="M26" s="3" t="s">
        <v>147</v>
      </c>
      <c r="N26" s="13">
        <v>73.02</v>
      </c>
      <c r="O26" s="13">
        <v>13.96</v>
      </c>
      <c r="P26" s="17">
        <v>0.26800000000000002</v>
      </c>
      <c r="Q26" s="17">
        <v>1.8966271999999997</v>
      </c>
      <c r="R26" s="22">
        <v>3.6999999999999998E-2</v>
      </c>
      <c r="S26" s="17">
        <v>0.2873</v>
      </c>
      <c r="T26" s="17">
        <v>1.2170000000000001</v>
      </c>
      <c r="U26" s="17">
        <v>4.12209</v>
      </c>
      <c r="V26" s="17">
        <v>4.3644999999999996</v>
      </c>
      <c r="W26" s="17">
        <v>4.9590000000000002E-2</v>
      </c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2"/>
    </row>
    <row r="27" spans="1:37" ht="13.5" customHeight="1">
      <c r="A27" s="3" t="s">
        <v>131</v>
      </c>
      <c r="B27" s="17">
        <v>59.86</v>
      </c>
      <c r="C27" s="17">
        <v>17.079999999999998</v>
      </c>
      <c r="D27" s="22">
        <v>1.04</v>
      </c>
      <c r="E27" s="17">
        <v>6.7664400000000002</v>
      </c>
      <c r="F27" s="43">
        <v>0.10199999999999999</v>
      </c>
      <c r="G27" s="13">
        <v>1.8080000000000001</v>
      </c>
      <c r="H27" s="17">
        <v>5.218</v>
      </c>
      <c r="I27" s="22">
        <v>4.2290000000000001</v>
      </c>
      <c r="J27" s="22">
        <v>2.9</v>
      </c>
      <c r="K27" s="22">
        <v>0.47599999999999998</v>
      </c>
      <c r="L27" s="17"/>
      <c r="M27" s="3" t="s">
        <v>148</v>
      </c>
      <c r="N27" s="13">
        <v>73.08</v>
      </c>
      <c r="O27" s="13">
        <v>13.92</v>
      </c>
      <c r="P27" s="17">
        <v>0.26800000000000002</v>
      </c>
      <c r="Q27" s="17">
        <v>1.9064507999999998</v>
      </c>
      <c r="R27" s="22">
        <v>3.7999999999999999E-2</v>
      </c>
      <c r="S27" s="17">
        <v>0.28645000000000004</v>
      </c>
      <c r="T27" s="17">
        <v>1.218</v>
      </c>
      <c r="U27" s="17">
        <v>4.1239799999999995</v>
      </c>
      <c r="V27" s="17">
        <v>4.3644999999999996</v>
      </c>
      <c r="W27" s="17">
        <v>4.9590000000000002E-2</v>
      </c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2"/>
    </row>
    <row r="28" spans="1:37" ht="13.5" customHeight="1">
      <c r="A28" s="3" t="s">
        <v>131</v>
      </c>
      <c r="B28" s="17">
        <v>59.81</v>
      </c>
      <c r="C28" s="17">
        <v>17.059999999999999</v>
      </c>
      <c r="D28" s="22">
        <v>1.034</v>
      </c>
      <c r="E28" s="17">
        <v>6.7483500000000003</v>
      </c>
      <c r="F28" s="43">
        <v>0.10299999999999999</v>
      </c>
      <c r="G28" s="13">
        <v>1.7869999999999999</v>
      </c>
      <c r="H28" s="17">
        <v>5.202</v>
      </c>
      <c r="I28" s="22">
        <v>4.2149999999999999</v>
      </c>
      <c r="J28" s="22">
        <v>2.89</v>
      </c>
      <c r="K28" s="22">
        <v>0.47599999999999998</v>
      </c>
      <c r="L28" s="17"/>
      <c r="M28" s="3" t="s">
        <v>149</v>
      </c>
      <c r="N28" s="13">
        <v>73.11</v>
      </c>
      <c r="O28" s="13">
        <v>13.94</v>
      </c>
      <c r="P28" s="17">
        <v>0.26700000000000002</v>
      </c>
      <c r="Q28" s="17">
        <v>1.9038842</v>
      </c>
      <c r="R28" s="22">
        <v>3.6999999999999998E-2</v>
      </c>
      <c r="S28" s="17">
        <v>0.28305000000000002</v>
      </c>
      <c r="T28" s="17">
        <v>1.22</v>
      </c>
      <c r="U28" s="17">
        <v>4.1457149999999992</v>
      </c>
      <c r="V28" s="17">
        <v>4.3644999999999996</v>
      </c>
      <c r="W28" s="17">
        <v>4.9590000000000002E-2</v>
      </c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2"/>
    </row>
    <row r="29" spans="1:37" ht="13.5" customHeight="1">
      <c r="A29" s="3" t="s">
        <v>131</v>
      </c>
      <c r="B29" s="17">
        <v>59.65</v>
      </c>
      <c r="C29" s="17">
        <v>17.059999999999999</v>
      </c>
      <c r="D29" s="22">
        <v>1.0369999999999999</v>
      </c>
      <c r="E29" s="17">
        <v>6.7609300000000001</v>
      </c>
      <c r="F29" s="43">
        <v>0.10199999999999999</v>
      </c>
      <c r="G29" s="13">
        <v>1.786</v>
      </c>
      <c r="H29" s="17">
        <v>5.21</v>
      </c>
      <c r="I29" s="22">
        <v>4.2080000000000002</v>
      </c>
      <c r="J29" s="22">
        <v>2.9</v>
      </c>
      <c r="K29" s="22">
        <v>0.48</v>
      </c>
      <c r="L29" s="17"/>
      <c r="M29" s="3" t="s">
        <v>150</v>
      </c>
      <c r="N29" s="13">
        <v>73.069999999999993</v>
      </c>
      <c r="O29" s="13">
        <v>13.95</v>
      </c>
      <c r="P29" s="17">
        <v>0.26500000000000001</v>
      </c>
      <c r="Q29" s="17">
        <v>1.9023015999999999</v>
      </c>
      <c r="R29" s="22">
        <v>3.6999999999999998E-2</v>
      </c>
      <c r="S29" s="17">
        <v>0.29579999999999995</v>
      </c>
      <c r="T29" s="17">
        <v>1.218</v>
      </c>
      <c r="U29" s="17">
        <v>4.1230349999999998</v>
      </c>
      <c r="V29" s="17">
        <v>4.3543499999999993</v>
      </c>
      <c r="W29" s="17">
        <v>4.7849999999999997E-2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2"/>
    </row>
    <row r="30" spans="1:37">
      <c r="M30" s="3" t="s">
        <v>151</v>
      </c>
      <c r="N30" s="13">
        <v>73.099999999999994</v>
      </c>
      <c r="O30" s="13">
        <v>13.96</v>
      </c>
      <c r="P30" s="17">
        <v>0.26600000000000001</v>
      </c>
      <c r="Q30" s="17">
        <v>1.9003417999999996</v>
      </c>
      <c r="R30" s="2">
        <v>3.6999999999999998E-2</v>
      </c>
      <c r="S30" s="17">
        <v>0.28815000000000002</v>
      </c>
      <c r="T30" s="17">
        <v>1.226</v>
      </c>
      <c r="U30" s="17">
        <v>4.1655600000000002</v>
      </c>
      <c r="V30" s="17">
        <v>4.3644999999999996</v>
      </c>
      <c r="W30" s="17">
        <v>4.8719999999999999E-2</v>
      </c>
    </row>
    <row r="31" spans="1:37">
      <c r="M31" s="3" t="s">
        <v>152</v>
      </c>
      <c r="N31" s="13">
        <v>73.03</v>
      </c>
      <c r="O31" s="13">
        <v>13.92</v>
      </c>
      <c r="P31" s="17">
        <v>0.26600000000000001</v>
      </c>
      <c r="Q31" s="17">
        <v>1.9016455999999999</v>
      </c>
      <c r="R31" s="2">
        <v>3.7999999999999999E-2</v>
      </c>
      <c r="S31" s="17">
        <v>0.28050000000000003</v>
      </c>
      <c r="T31" s="17">
        <v>1.2190000000000001</v>
      </c>
      <c r="U31" s="17">
        <v>4.1060249999999998</v>
      </c>
      <c r="V31" s="17">
        <v>4.3644999999999996</v>
      </c>
      <c r="W31" s="17">
        <v>4.9590000000000002E-2</v>
      </c>
    </row>
    <row r="32" spans="1:37">
      <c r="M32" s="51" t="s">
        <v>69</v>
      </c>
      <c r="N32" s="13"/>
      <c r="O32" s="13"/>
      <c r="P32" s="17"/>
      <c r="Q32" s="17"/>
      <c r="R32" s="2"/>
      <c r="S32" s="17"/>
      <c r="T32" s="17"/>
      <c r="U32" s="17"/>
      <c r="V32" s="17"/>
      <c r="W32" s="17"/>
    </row>
    <row r="33" spans="1:68">
      <c r="M33" s="3" t="s">
        <v>133</v>
      </c>
      <c r="N33" s="13">
        <v>73.8</v>
      </c>
      <c r="O33" s="13">
        <v>13.8</v>
      </c>
      <c r="P33" s="17">
        <v>0.27</v>
      </c>
      <c r="Q33" s="17">
        <v>1.8433299999999999</v>
      </c>
      <c r="R33" s="2">
        <v>3.6999999999999998E-2</v>
      </c>
      <c r="S33" s="17">
        <v>0.26600000000000001</v>
      </c>
      <c r="T33" s="17">
        <v>1.224</v>
      </c>
      <c r="U33" s="17">
        <v>4.1269999999999998</v>
      </c>
      <c r="V33" s="17">
        <v>4.32</v>
      </c>
      <c r="W33" s="17">
        <v>6.4000000000000001E-2</v>
      </c>
    </row>
    <row r="34" spans="1:68">
      <c r="M34" s="3" t="s">
        <v>134</v>
      </c>
      <c r="N34" s="13">
        <v>73.8</v>
      </c>
      <c r="O34" s="13">
        <v>13.81</v>
      </c>
      <c r="P34" s="17">
        <v>0.27</v>
      </c>
      <c r="Q34" s="17">
        <v>1.8409199999999999</v>
      </c>
      <c r="R34" s="2">
        <v>3.5999999999999997E-2</v>
      </c>
      <c r="S34" s="17">
        <v>0.26800000000000002</v>
      </c>
      <c r="T34" s="17">
        <v>1.2210000000000001</v>
      </c>
      <c r="U34" s="17">
        <v>4.1189999999999998</v>
      </c>
      <c r="V34" s="17">
        <v>4.32</v>
      </c>
      <c r="W34" s="17">
        <v>6.4000000000000001E-2</v>
      </c>
    </row>
    <row r="35" spans="1:68">
      <c r="M35" s="3" t="s">
        <v>135</v>
      </c>
      <c r="N35" s="13">
        <v>73.819999999999993</v>
      </c>
      <c r="O35" s="13">
        <v>13.82</v>
      </c>
      <c r="P35" s="17">
        <v>0.27400000000000002</v>
      </c>
      <c r="Q35" s="17">
        <v>1.8391900000000001</v>
      </c>
      <c r="R35" s="2">
        <v>3.6999999999999998E-2</v>
      </c>
      <c r="S35" s="17">
        <v>0.26400000000000001</v>
      </c>
      <c r="T35" s="17">
        <v>1.22</v>
      </c>
      <c r="U35" s="17">
        <v>4.1219999999999999</v>
      </c>
      <c r="V35" s="17">
        <v>4.33</v>
      </c>
      <c r="W35" s="17">
        <v>6.5000000000000002E-2</v>
      </c>
    </row>
    <row r="36" spans="1:68">
      <c r="M36" s="3" t="s">
        <v>136</v>
      </c>
      <c r="N36" s="13">
        <v>73.790000000000006</v>
      </c>
      <c r="O36" s="13">
        <v>13.82</v>
      </c>
      <c r="P36" s="17">
        <v>0.27100000000000002</v>
      </c>
      <c r="Q36" s="17">
        <v>1.8461799999999999</v>
      </c>
      <c r="R36" s="2">
        <v>3.6999999999999998E-2</v>
      </c>
      <c r="S36" s="17">
        <v>0.26300000000000001</v>
      </c>
      <c r="T36" s="17">
        <v>1.2190000000000001</v>
      </c>
      <c r="U36" s="17">
        <v>4.125</v>
      </c>
      <c r="V36" s="17">
        <v>4.32</v>
      </c>
      <c r="W36" s="17">
        <v>6.3E-2</v>
      </c>
    </row>
    <row r="37" spans="1:68">
      <c r="M37" s="3"/>
    </row>
    <row r="38" spans="1:68">
      <c r="M38" s="3"/>
    </row>
    <row r="39" spans="1:68">
      <c r="M39" s="3"/>
    </row>
    <row r="40" spans="1:68" ht="18.5">
      <c r="A40" s="29" t="s">
        <v>30</v>
      </c>
    </row>
    <row r="41" spans="1:68" ht="18.5">
      <c r="A41" s="29"/>
    </row>
    <row r="42" spans="1:68" ht="18.5">
      <c r="A42" s="29" t="s">
        <v>110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68" s="31" customFormat="1" ht="16">
      <c r="A43" s="36" t="s">
        <v>31</v>
      </c>
      <c r="B43" s="38" t="s">
        <v>32</v>
      </c>
      <c r="C43" s="38" t="s">
        <v>33</v>
      </c>
      <c r="D43" s="38" t="s">
        <v>34</v>
      </c>
      <c r="E43" s="38" t="s">
        <v>35</v>
      </c>
      <c r="F43" s="38" t="s">
        <v>36</v>
      </c>
      <c r="G43" s="38" t="s">
        <v>37</v>
      </c>
      <c r="H43" s="38" t="s">
        <v>38</v>
      </c>
      <c r="I43" s="38" t="s">
        <v>39</v>
      </c>
      <c r="J43" s="38" t="s">
        <v>40</v>
      </c>
      <c r="K43" s="38" t="s">
        <v>41</v>
      </c>
      <c r="L43" s="38" t="s">
        <v>42</v>
      </c>
      <c r="M43" s="38" t="s">
        <v>43</v>
      </c>
      <c r="N43" s="38" t="s">
        <v>44</v>
      </c>
      <c r="O43" s="38" t="s">
        <v>45</v>
      </c>
      <c r="P43" s="38" t="s">
        <v>46</v>
      </c>
      <c r="Q43" s="38" t="s">
        <v>47</v>
      </c>
      <c r="R43" s="38" t="s">
        <v>48</v>
      </c>
      <c r="S43" s="38" t="s">
        <v>49</v>
      </c>
      <c r="T43" s="38" t="s">
        <v>50</v>
      </c>
      <c r="U43" s="38" t="s">
        <v>51</v>
      </c>
      <c r="V43" s="38" t="s">
        <v>52</v>
      </c>
      <c r="W43" s="38" t="s">
        <v>53</v>
      </c>
      <c r="X43" s="38" t="s">
        <v>54</v>
      </c>
      <c r="Y43" s="38" t="s">
        <v>55</v>
      </c>
      <c r="Z43" s="38" t="s">
        <v>56</v>
      </c>
      <c r="AA43" s="38" t="s">
        <v>57</v>
      </c>
      <c r="AB43" s="38" t="s">
        <v>58</v>
      </c>
      <c r="AC43" s="38" t="s">
        <v>91</v>
      </c>
      <c r="AD43" s="38" t="s">
        <v>59</v>
      </c>
      <c r="AE43" s="38" t="s">
        <v>60</v>
      </c>
      <c r="AF43" s="38" t="s">
        <v>61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s="12" customFormat="1">
      <c r="A44" s="25" t="s">
        <v>62</v>
      </c>
      <c r="B44" s="41">
        <v>7.29</v>
      </c>
      <c r="C44" s="37">
        <v>3.91</v>
      </c>
      <c r="D44" s="37">
        <v>13</v>
      </c>
      <c r="E44" s="37">
        <v>18.600000000000001</v>
      </c>
      <c r="F44" s="37">
        <v>25.3</v>
      </c>
      <c r="G44" s="37">
        <v>65.3</v>
      </c>
      <c r="H44" s="37">
        <v>94.1</v>
      </c>
      <c r="I44" s="37">
        <v>94.5</v>
      </c>
      <c r="J44" s="37">
        <v>512</v>
      </c>
      <c r="K44" s="37">
        <v>62.4</v>
      </c>
      <c r="L44" s="37">
        <v>1.08</v>
      </c>
      <c r="M44" s="37">
        <v>547</v>
      </c>
      <c r="N44" s="37">
        <v>55.6</v>
      </c>
      <c r="O44" s="37">
        <v>121</v>
      </c>
      <c r="P44" s="37">
        <v>14.6</v>
      </c>
      <c r="Q44" s="37">
        <v>60.9</v>
      </c>
      <c r="R44" s="37">
        <v>14.2</v>
      </c>
      <c r="S44" s="37">
        <v>2.76</v>
      </c>
      <c r="T44" s="37">
        <v>15.3</v>
      </c>
      <c r="U44" s="37">
        <v>2.5099999999999998</v>
      </c>
      <c r="V44" s="37">
        <v>16.2</v>
      </c>
      <c r="W44" s="37">
        <v>3.43</v>
      </c>
      <c r="X44" s="37">
        <v>10.3</v>
      </c>
      <c r="Y44" s="37">
        <v>1.52</v>
      </c>
      <c r="Z44" s="37">
        <v>10.5</v>
      </c>
      <c r="AA44" s="37">
        <v>1.54</v>
      </c>
      <c r="AB44" s="37">
        <v>3.9</v>
      </c>
      <c r="AC44" s="25"/>
      <c r="AD44" s="37">
        <v>5.67</v>
      </c>
      <c r="AE44" s="37">
        <v>7.4</v>
      </c>
      <c r="AF44" s="37">
        <v>2.37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A45" s="32" t="s">
        <v>63</v>
      </c>
      <c r="B45" s="19">
        <f>AVERAGE(B50:B68)</f>
        <v>7.9422777777777771</v>
      </c>
      <c r="C45" s="19">
        <f t="shared" ref="C45" si="6">AVERAGE(C50:C68)</f>
        <v>3.7720000000000002</v>
      </c>
      <c r="D45" s="19">
        <f t="shared" ref="D45:AF45" si="7">AVERAGE(D50:D68)</f>
        <v>11.971666666666664</v>
      </c>
      <c r="E45" s="19">
        <f t="shared" si="7"/>
        <v>18.10222222222222</v>
      </c>
      <c r="F45" s="19">
        <f t="shared" si="7"/>
        <v>24.028888888888886</v>
      </c>
      <c r="G45" s="19">
        <f t="shared" si="7"/>
        <v>62.873888888888892</v>
      </c>
      <c r="H45" s="19">
        <f t="shared" si="7"/>
        <v>90.782777777777767</v>
      </c>
      <c r="I45" s="19">
        <f t="shared" si="7"/>
        <v>87.806666666666672</v>
      </c>
      <c r="J45" s="19">
        <f t="shared" si="7"/>
        <v>471.04999999999995</v>
      </c>
      <c r="K45" s="19">
        <f t="shared" si="7"/>
        <v>55.076111111111111</v>
      </c>
      <c r="L45" s="19">
        <f t="shared" si="7"/>
        <v>1.131011111111111</v>
      </c>
      <c r="M45" s="19">
        <f t="shared" si="7"/>
        <v>537.00555555555559</v>
      </c>
      <c r="N45" s="19">
        <f t="shared" si="7"/>
        <v>54.028333333333343</v>
      </c>
      <c r="O45" s="19">
        <f t="shared" si="7"/>
        <v>120.08277777777776</v>
      </c>
      <c r="P45" s="19">
        <f t="shared" si="7"/>
        <v>14.528499999999999</v>
      </c>
      <c r="Q45" s="19">
        <f t="shared" si="7"/>
        <v>59.354444444444439</v>
      </c>
      <c r="R45" s="19">
        <f t="shared" si="7"/>
        <v>13.737777777777779</v>
      </c>
      <c r="S45" s="19">
        <f t="shared" si="7"/>
        <v>2.5717777777777777</v>
      </c>
      <c r="T45" s="19">
        <f t="shared" si="7"/>
        <v>14.195</v>
      </c>
      <c r="U45" s="19">
        <f t="shared" si="7"/>
        <v>2.4006666666666665</v>
      </c>
      <c r="V45" s="19">
        <f t="shared" si="7"/>
        <v>15.518333333333333</v>
      </c>
      <c r="W45" s="19">
        <f t="shared" si="7"/>
        <v>3.2676111111111115</v>
      </c>
      <c r="X45" s="19">
        <f t="shared" si="7"/>
        <v>9.6679444444444425</v>
      </c>
      <c r="Y45" s="19">
        <f t="shared" si="7"/>
        <v>1.4004444444444448</v>
      </c>
      <c r="Z45" s="19">
        <f t="shared" si="7"/>
        <v>9.803944444444447</v>
      </c>
      <c r="AA45" s="19">
        <f t="shared" si="7"/>
        <v>1.4308888888888884</v>
      </c>
      <c r="AB45" s="19">
        <f t="shared" si="7"/>
        <v>3.3181666666666674</v>
      </c>
      <c r="AC45" s="19">
        <f t="shared" si="7"/>
        <v>6.1361111111111102E-2</v>
      </c>
      <c r="AD45" s="19">
        <f t="shared" si="7"/>
        <v>4.5546666666666669</v>
      </c>
      <c r="AE45" s="19">
        <f t="shared" si="7"/>
        <v>6.9115000000000002</v>
      </c>
      <c r="AF45" s="19">
        <f t="shared" si="7"/>
        <v>2.1653888888888888</v>
      </c>
      <c r="AI45" s="19"/>
    </row>
    <row r="46" spans="1:68">
      <c r="A46" s="32" t="s">
        <v>64</v>
      </c>
      <c r="B46" s="19">
        <f>2*_xlfn.STDEV.P(B50:B68)</f>
        <v>1.666673174061404</v>
      </c>
      <c r="C46" s="19">
        <f t="shared" ref="C46" si="8">2*_xlfn.STDEV.P(C50:C68)</f>
        <v>0.24599909665597469</v>
      </c>
      <c r="D46" s="19">
        <f t="shared" ref="D46:AF46" si="9">2*_xlfn.STDEV.P(D50:D68)</f>
        <v>0.56581308260276642</v>
      </c>
      <c r="E46" s="19">
        <f t="shared" si="9"/>
        <v>0.3747328266352245</v>
      </c>
      <c r="F46" s="19">
        <f t="shared" si="9"/>
        <v>0.97170843566916576</v>
      </c>
      <c r="G46" s="19">
        <f t="shared" si="9"/>
        <v>1.056517105901144</v>
      </c>
      <c r="H46" s="19">
        <f t="shared" si="9"/>
        <v>1.1782247579502465</v>
      </c>
      <c r="I46" s="19">
        <f t="shared" si="9"/>
        <v>1.8320722935760161</v>
      </c>
      <c r="J46" s="19">
        <f t="shared" si="9"/>
        <v>15.732097409083407</v>
      </c>
      <c r="K46" s="19">
        <f t="shared" si="9"/>
        <v>0.74726579798590165</v>
      </c>
      <c r="L46" s="19">
        <f t="shared" si="9"/>
        <v>2.2438249970271586E-2</v>
      </c>
      <c r="M46" s="19">
        <f t="shared" si="9"/>
        <v>8.8758028675275149</v>
      </c>
      <c r="N46" s="19">
        <f t="shared" si="9"/>
        <v>0.92961760358164891</v>
      </c>
      <c r="O46" s="19">
        <f t="shared" si="9"/>
        <v>1.011243581065862</v>
      </c>
      <c r="P46" s="19">
        <f t="shared" si="9"/>
        <v>0.17775670013938841</v>
      </c>
      <c r="Q46" s="19">
        <f t="shared" si="9"/>
        <v>0.91778046811550817</v>
      </c>
      <c r="R46" s="19">
        <f t="shared" si="9"/>
        <v>0.22642688842641698</v>
      </c>
      <c r="S46" s="19">
        <f t="shared" si="9"/>
        <v>5.2262395895054034E-2</v>
      </c>
      <c r="T46" s="19">
        <f t="shared" si="9"/>
        <v>0.255103464848633</v>
      </c>
      <c r="U46" s="19">
        <f t="shared" si="9"/>
        <v>4.8032396474786888E-2</v>
      </c>
      <c r="V46" s="19">
        <f t="shared" si="9"/>
        <v>0.36259864558183036</v>
      </c>
      <c r="W46" s="19">
        <f t="shared" si="9"/>
        <v>6.7971035952051354E-2</v>
      </c>
      <c r="X46" s="19">
        <f t="shared" si="9"/>
        <v>0.21547928203809863</v>
      </c>
      <c r="Y46" s="19">
        <f t="shared" si="9"/>
        <v>3.2140125300331168E-2</v>
      </c>
      <c r="Z46" s="19">
        <f t="shared" si="9"/>
        <v>0.27576195227222278</v>
      </c>
      <c r="AA46" s="19">
        <f t="shared" si="9"/>
        <v>3.5156089334337989E-2</v>
      </c>
      <c r="AB46" s="19">
        <f t="shared" si="9"/>
        <v>6.3746895349237762E-2</v>
      </c>
      <c r="AC46" s="19">
        <f t="shared" si="9"/>
        <v>2.8960807914520095E-3</v>
      </c>
      <c r="AD46" s="19">
        <f t="shared" si="9"/>
        <v>0.13290263771314351</v>
      </c>
      <c r="AE46" s="19">
        <f t="shared" si="9"/>
        <v>0.21788911553050697</v>
      </c>
      <c r="AF46" s="19">
        <f t="shared" si="9"/>
        <v>4.8134713225321715E-2</v>
      </c>
      <c r="AI46" s="19"/>
    </row>
    <row r="47" spans="1:68">
      <c r="A47" s="33" t="s">
        <v>65</v>
      </c>
      <c r="B47" s="34">
        <f>(ABS(B44-B45)/B44)*100</f>
        <v>8.9475689681450898</v>
      </c>
      <c r="C47" s="34">
        <f t="shared" ref="C47" si="10">(ABS(C44-C45)/C44)*100</f>
        <v>3.5294117647058796</v>
      </c>
      <c r="D47" s="34">
        <f t="shared" ref="D47:AB47" si="11">(ABS(D44-D45)/D44)*100</f>
        <v>7.9102564102564301</v>
      </c>
      <c r="E47" s="34">
        <f t="shared" si="11"/>
        <v>2.6762246117084998</v>
      </c>
      <c r="F47" s="34">
        <f t="shared" si="11"/>
        <v>5.0241545893719941</v>
      </c>
      <c r="G47" s="34">
        <f t="shared" si="11"/>
        <v>3.715330951165551</v>
      </c>
      <c r="H47" s="34">
        <f t="shared" si="11"/>
        <v>3.5252095879088499</v>
      </c>
      <c r="I47" s="34">
        <f t="shared" si="11"/>
        <v>7.0828924162257447</v>
      </c>
      <c r="J47" s="34">
        <f t="shared" si="11"/>
        <v>7.9980468750000089</v>
      </c>
      <c r="K47" s="34">
        <f t="shared" si="11"/>
        <v>11.737001424501424</v>
      </c>
      <c r="L47" s="34">
        <f t="shared" si="11"/>
        <v>4.7232510288065637</v>
      </c>
      <c r="M47" s="34">
        <f t="shared" si="11"/>
        <v>1.8271379240300569</v>
      </c>
      <c r="N47" s="34">
        <f t="shared" si="11"/>
        <v>2.8267386091126947</v>
      </c>
      <c r="O47" s="34">
        <f t="shared" si="11"/>
        <v>0.7580348943985421</v>
      </c>
      <c r="P47" s="34">
        <f t="shared" si="11"/>
        <v>0.48972602739726262</v>
      </c>
      <c r="Q47" s="34">
        <f t="shared" si="11"/>
        <v>2.5378580550994405</v>
      </c>
      <c r="R47" s="34">
        <f t="shared" si="11"/>
        <v>3.2550860719874639</v>
      </c>
      <c r="S47" s="34">
        <f t="shared" si="11"/>
        <v>6.8196457326892057</v>
      </c>
      <c r="T47" s="34">
        <f t="shared" si="11"/>
        <v>7.2222222222222241</v>
      </c>
      <c r="U47" s="34">
        <f t="shared" si="11"/>
        <v>4.3559096945551117</v>
      </c>
      <c r="V47" s="34">
        <f t="shared" si="11"/>
        <v>4.2078189300411522</v>
      </c>
      <c r="W47" s="34">
        <f t="shared" si="11"/>
        <v>4.7343699384515654</v>
      </c>
      <c r="X47" s="34">
        <f t="shared" si="11"/>
        <v>6.1364617044228948</v>
      </c>
      <c r="Y47" s="34">
        <f t="shared" si="11"/>
        <v>7.8654970760233676</v>
      </c>
      <c r="Z47" s="34">
        <f t="shared" si="11"/>
        <v>6.6291005291005041</v>
      </c>
      <c r="AA47" s="34">
        <f t="shared" si="11"/>
        <v>7.0851370851371165</v>
      </c>
      <c r="AB47" s="34">
        <f t="shared" si="11"/>
        <v>14.918803418803398</v>
      </c>
      <c r="AC47" s="34"/>
      <c r="AD47" s="34">
        <f>(ABS(AD44-AD45)/AD44)*100</f>
        <v>19.670781893004111</v>
      </c>
      <c r="AE47" s="34">
        <f>(ABS(AE44-AE45)/AE44)*100</f>
        <v>6.6013513513513535</v>
      </c>
      <c r="AF47" s="34">
        <f>(ABS(AF44-AF45)/AF44)*100</f>
        <v>8.6333802156587041</v>
      </c>
      <c r="AI47" s="20"/>
    </row>
    <row r="49" spans="1:37" s="14" customFormat="1">
      <c r="A49" s="35" t="s">
        <v>71</v>
      </c>
    </row>
    <row r="50" spans="1:37">
      <c r="A50" t="s">
        <v>72</v>
      </c>
      <c r="B50" s="17">
        <v>9.0779999999999994</v>
      </c>
      <c r="C50" s="17">
        <v>3.621</v>
      </c>
      <c r="D50" s="17">
        <v>11.62</v>
      </c>
      <c r="E50" s="17">
        <v>17.7</v>
      </c>
      <c r="F50" s="17">
        <v>24.75</v>
      </c>
      <c r="G50" s="17">
        <v>63.81</v>
      </c>
      <c r="H50" s="17">
        <v>91.01</v>
      </c>
      <c r="I50" s="17">
        <v>88.17</v>
      </c>
      <c r="J50" s="17">
        <v>476.3</v>
      </c>
      <c r="K50" s="17">
        <v>54.22</v>
      </c>
      <c r="L50" s="17">
        <v>1.123</v>
      </c>
      <c r="M50" s="17">
        <v>538</v>
      </c>
      <c r="N50" s="17">
        <v>54.18</v>
      </c>
      <c r="O50" s="17">
        <v>119.33</v>
      </c>
      <c r="P50" s="17">
        <v>14.45</v>
      </c>
      <c r="Q50" s="17">
        <v>59.69</v>
      </c>
      <c r="R50" s="17">
        <v>13.76</v>
      </c>
      <c r="S50" s="17">
        <v>2.5640000000000001</v>
      </c>
      <c r="T50" s="17">
        <v>14.2</v>
      </c>
      <c r="U50" s="17">
        <v>2.407</v>
      </c>
      <c r="V50" s="17">
        <v>15.56</v>
      </c>
      <c r="W50" s="17">
        <v>3.2759999999999998</v>
      </c>
      <c r="X50" s="17">
        <v>9.73</v>
      </c>
      <c r="Y50" s="17">
        <v>1.403</v>
      </c>
      <c r="Z50" s="17">
        <v>9.84</v>
      </c>
      <c r="AA50" s="17">
        <v>1.4279999999999999</v>
      </c>
      <c r="AB50" s="17">
        <v>3.302</v>
      </c>
      <c r="AC50" s="17">
        <v>6.25E-2</v>
      </c>
      <c r="AD50" s="17">
        <v>4.6070000000000002</v>
      </c>
      <c r="AE50" s="17">
        <v>6.84</v>
      </c>
      <c r="AF50" s="17">
        <v>2.11</v>
      </c>
      <c r="AI50" s="17"/>
      <c r="AJ50" s="17"/>
      <c r="AK50" s="2"/>
    </row>
    <row r="51" spans="1:37">
      <c r="A51" t="s">
        <v>73</v>
      </c>
      <c r="B51" s="17">
        <v>8.8339999999999996</v>
      </c>
      <c r="C51" s="17">
        <v>3.6349999999999998</v>
      </c>
      <c r="D51" s="17">
        <v>11.57</v>
      </c>
      <c r="E51" s="17">
        <v>17.84</v>
      </c>
      <c r="F51" s="17">
        <v>24.65</v>
      </c>
      <c r="G51" s="17">
        <v>63.58</v>
      </c>
      <c r="H51" s="17">
        <v>90.34</v>
      </c>
      <c r="I51" s="17">
        <v>87.49</v>
      </c>
      <c r="J51" s="17">
        <v>474.4</v>
      </c>
      <c r="K51" s="17">
        <v>54.57</v>
      </c>
      <c r="L51" s="17">
        <v>1.1240000000000001</v>
      </c>
      <c r="M51" s="17">
        <v>537.20000000000005</v>
      </c>
      <c r="N51" s="17">
        <v>53.94</v>
      </c>
      <c r="O51" s="17">
        <v>119.92</v>
      </c>
      <c r="P51" s="17">
        <v>14.4</v>
      </c>
      <c r="Q51" s="17">
        <v>59.23</v>
      </c>
      <c r="R51" s="17">
        <v>13.73</v>
      </c>
      <c r="S51" s="17">
        <v>2.532</v>
      </c>
      <c r="T51" s="17">
        <v>14.22</v>
      </c>
      <c r="U51" s="17">
        <v>2.3839999999999999</v>
      </c>
      <c r="V51" s="17">
        <v>15.54</v>
      </c>
      <c r="W51" s="17">
        <v>3.246</v>
      </c>
      <c r="X51" s="17">
        <v>9.6</v>
      </c>
      <c r="Y51" s="17">
        <v>1.3959999999999999</v>
      </c>
      <c r="Z51" s="17">
        <v>9.77</v>
      </c>
      <c r="AA51" s="17">
        <v>1.417</v>
      </c>
      <c r="AB51" s="17">
        <v>3.31</v>
      </c>
      <c r="AC51" s="17">
        <v>6.0900000000000003E-2</v>
      </c>
      <c r="AD51" s="17">
        <v>4.5590000000000002</v>
      </c>
      <c r="AE51" s="17">
        <v>6.8719999999999999</v>
      </c>
      <c r="AF51" s="17">
        <v>2.1509999999999998</v>
      </c>
      <c r="AI51" s="17"/>
      <c r="AJ51" s="17"/>
      <c r="AK51" s="2"/>
    </row>
    <row r="52" spans="1:37">
      <c r="A52" t="s">
        <v>74</v>
      </c>
      <c r="B52" s="17">
        <v>8.5630000000000006</v>
      </c>
      <c r="C52" s="17">
        <v>3.7149999999999999</v>
      </c>
      <c r="D52" s="17">
        <v>11.85</v>
      </c>
      <c r="E52" s="17">
        <v>18.2</v>
      </c>
      <c r="F52" s="17">
        <v>24.61</v>
      </c>
      <c r="G52" s="17">
        <v>63.41</v>
      </c>
      <c r="H52" s="17">
        <v>90.9</v>
      </c>
      <c r="I52" s="17">
        <v>87.4</v>
      </c>
      <c r="J52" s="17">
        <v>471</v>
      </c>
      <c r="K52" s="17">
        <v>55.29</v>
      </c>
      <c r="L52" s="17">
        <v>1.127</v>
      </c>
      <c r="M52" s="17">
        <v>540.4</v>
      </c>
      <c r="N52" s="17">
        <v>54.01</v>
      </c>
      <c r="O52" s="17">
        <v>120.32</v>
      </c>
      <c r="P52" s="17">
        <v>14.45</v>
      </c>
      <c r="Q52" s="17">
        <v>59.35</v>
      </c>
      <c r="R52" s="17">
        <v>13.66</v>
      </c>
      <c r="S52" s="17">
        <v>2.536</v>
      </c>
      <c r="T52" s="17">
        <v>14.24</v>
      </c>
      <c r="U52" s="17">
        <v>2.3879999999999999</v>
      </c>
      <c r="V52" s="17">
        <v>15.35</v>
      </c>
      <c r="W52" s="17">
        <v>3.2040000000000002</v>
      </c>
      <c r="X52" s="17">
        <v>9.51</v>
      </c>
      <c r="Y52" s="17">
        <v>1.371</v>
      </c>
      <c r="Z52" s="17">
        <v>9.6300000000000008</v>
      </c>
      <c r="AA52" s="17">
        <v>1.4</v>
      </c>
      <c r="AB52" s="17">
        <v>3.2679999999999998</v>
      </c>
      <c r="AC52" s="17">
        <v>6.4600000000000005E-2</v>
      </c>
      <c r="AD52" s="17">
        <v>4.5540000000000003</v>
      </c>
      <c r="AE52" s="17">
        <v>6.7480000000000002</v>
      </c>
      <c r="AF52" s="17">
        <v>2.1640000000000001</v>
      </c>
      <c r="AI52" s="17"/>
      <c r="AJ52" s="17"/>
      <c r="AK52" s="2"/>
    </row>
    <row r="53" spans="1:37">
      <c r="A53" t="s">
        <v>75</v>
      </c>
      <c r="B53" s="17">
        <v>8.4779999999999998</v>
      </c>
      <c r="C53" s="17">
        <v>3.7050000000000001</v>
      </c>
      <c r="D53" s="17">
        <v>11.95</v>
      </c>
      <c r="E53" s="17">
        <v>18.170000000000002</v>
      </c>
      <c r="F53" s="17">
        <v>24.73</v>
      </c>
      <c r="G53" s="17">
        <v>63.65</v>
      </c>
      <c r="H53" s="17">
        <v>90.28</v>
      </c>
      <c r="I53" s="17">
        <v>86.4</v>
      </c>
      <c r="J53" s="17">
        <v>466.6</v>
      </c>
      <c r="K53" s="17">
        <v>55.43</v>
      </c>
      <c r="L53" s="17">
        <v>1.131</v>
      </c>
      <c r="M53" s="17">
        <v>540.20000000000005</v>
      </c>
      <c r="N53" s="17">
        <v>53.74</v>
      </c>
      <c r="O53" s="17">
        <v>120.76</v>
      </c>
      <c r="P53" s="17">
        <v>14.39</v>
      </c>
      <c r="Q53" s="17">
        <v>59</v>
      </c>
      <c r="R53" s="17">
        <v>13.56</v>
      </c>
      <c r="S53" s="17">
        <v>2.5390000000000001</v>
      </c>
      <c r="T53" s="17">
        <v>14.09</v>
      </c>
      <c r="U53" s="17">
        <v>2.3439999999999999</v>
      </c>
      <c r="V53" s="17">
        <v>15.32</v>
      </c>
      <c r="W53" s="17">
        <v>3.1970000000000001</v>
      </c>
      <c r="X53" s="17">
        <v>9.49</v>
      </c>
      <c r="Y53" s="17">
        <v>1.365</v>
      </c>
      <c r="Z53" s="17">
        <v>9.51</v>
      </c>
      <c r="AA53" s="17">
        <v>1.3979999999999999</v>
      </c>
      <c r="AB53" s="17">
        <v>3.254</v>
      </c>
      <c r="AC53" s="17">
        <v>6.2899999999999998E-2</v>
      </c>
      <c r="AD53" s="17">
        <v>4.6280000000000001</v>
      </c>
      <c r="AE53" s="17">
        <v>6.7880000000000003</v>
      </c>
      <c r="AF53" s="17">
        <v>2.1749999999999998</v>
      </c>
      <c r="AI53" s="17"/>
      <c r="AJ53" s="17"/>
      <c r="AK53" s="2"/>
    </row>
    <row r="54" spans="1:37">
      <c r="A54" t="s">
        <v>76</v>
      </c>
      <c r="B54" s="17">
        <v>7.9610000000000003</v>
      </c>
      <c r="C54" s="17">
        <v>3.8210000000000002</v>
      </c>
      <c r="D54" s="17">
        <v>12.07</v>
      </c>
      <c r="E54" s="17">
        <v>18.16</v>
      </c>
      <c r="F54" s="17">
        <v>24.2</v>
      </c>
      <c r="G54" s="17">
        <v>62.74</v>
      </c>
      <c r="H54" s="17">
        <v>90.55</v>
      </c>
      <c r="I54" s="17">
        <v>87.57</v>
      </c>
      <c r="J54" s="17">
        <v>470</v>
      </c>
      <c r="K54" s="17">
        <v>54.79</v>
      </c>
      <c r="L54" s="17">
        <v>1.121</v>
      </c>
      <c r="M54" s="17">
        <v>535.29999999999995</v>
      </c>
      <c r="N54" s="17">
        <v>53.7</v>
      </c>
      <c r="O54" s="17">
        <v>119.2</v>
      </c>
      <c r="P54" s="17">
        <v>14.52</v>
      </c>
      <c r="Q54" s="17">
        <v>59.44</v>
      </c>
      <c r="R54" s="17">
        <v>13.78</v>
      </c>
      <c r="S54" s="17">
        <v>2.5640000000000001</v>
      </c>
      <c r="T54" s="17">
        <v>14.23</v>
      </c>
      <c r="U54" s="17">
        <v>2.4039999999999999</v>
      </c>
      <c r="V54" s="17">
        <v>15.54</v>
      </c>
      <c r="W54" s="17">
        <v>3.2719999999999998</v>
      </c>
      <c r="X54" s="17">
        <v>9.67</v>
      </c>
      <c r="Y54" s="17">
        <v>1.403</v>
      </c>
      <c r="Z54" s="17">
        <v>9.84</v>
      </c>
      <c r="AA54" s="17">
        <v>1.4359999999999999</v>
      </c>
      <c r="AB54" s="17">
        <v>3.3109999999999999</v>
      </c>
      <c r="AC54" s="17">
        <v>5.9499999999999997E-2</v>
      </c>
      <c r="AD54" s="17">
        <v>4.4660000000000002</v>
      </c>
      <c r="AE54" s="17">
        <v>6.8550000000000004</v>
      </c>
      <c r="AF54" s="17">
        <v>2.1309999999999998</v>
      </c>
      <c r="AI54" s="17"/>
      <c r="AJ54" s="17"/>
      <c r="AK54" s="2"/>
    </row>
    <row r="55" spans="1:37">
      <c r="A55" t="s">
        <v>77</v>
      </c>
      <c r="B55" s="17">
        <v>7.8330000000000002</v>
      </c>
      <c r="C55" s="17">
        <v>3.7629999999999999</v>
      </c>
      <c r="D55" s="17">
        <v>11.93</v>
      </c>
      <c r="E55" s="17">
        <v>18.16</v>
      </c>
      <c r="F55" s="17">
        <v>24.08</v>
      </c>
      <c r="G55" s="17">
        <v>62.74</v>
      </c>
      <c r="H55" s="17">
        <v>90.72</v>
      </c>
      <c r="I55" s="17">
        <v>87.63</v>
      </c>
      <c r="J55" s="17">
        <v>470.2</v>
      </c>
      <c r="K55" s="17">
        <v>54.99</v>
      </c>
      <c r="L55" s="17">
        <v>1.1152</v>
      </c>
      <c r="M55" s="17">
        <v>537.9</v>
      </c>
      <c r="N55" s="17">
        <v>53.98</v>
      </c>
      <c r="O55" s="17">
        <v>120.05</v>
      </c>
      <c r="P55" s="17">
        <v>14.51</v>
      </c>
      <c r="Q55" s="17">
        <v>59.21</v>
      </c>
      <c r="R55" s="17">
        <v>13.7</v>
      </c>
      <c r="S55" s="17">
        <v>2.5539999999999998</v>
      </c>
      <c r="T55" s="17">
        <v>14.14</v>
      </c>
      <c r="U55" s="17">
        <v>2.39</v>
      </c>
      <c r="V55" s="17">
        <v>15.5</v>
      </c>
      <c r="W55" s="17">
        <v>3.2650000000000001</v>
      </c>
      <c r="X55" s="17">
        <v>9.65</v>
      </c>
      <c r="Y55" s="17">
        <v>1.391</v>
      </c>
      <c r="Z55" s="17">
        <v>9.7200000000000006</v>
      </c>
      <c r="AA55" s="17">
        <v>1.423</v>
      </c>
      <c r="AB55" s="17">
        <v>3.3250000000000002</v>
      </c>
      <c r="AC55" s="17">
        <v>5.8799999999999998E-2</v>
      </c>
      <c r="AD55" s="17">
        <v>4.5359999999999996</v>
      </c>
      <c r="AE55" s="17">
        <v>6.8529999999999998</v>
      </c>
      <c r="AF55" s="17">
        <v>2.1579999999999999</v>
      </c>
      <c r="AI55" s="17"/>
      <c r="AJ55" s="17"/>
      <c r="AK55" s="2"/>
    </row>
    <row r="56" spans="1:37">
      <c r="A56" t="s">
        <v>78</v>
      </c>
      <c r="B56" s="17">
        <v>7.6790000000000003</v>
      </c>
      <c r="C56" s="17">
        <v>3.9039999999999999</v>
      </c>
      <c r="D56" s="17">
        <v>12.41</v>
      </c>
      <c r="E56" s="17">
        <v>18.440000000000001</v>
      </c>
      <c r="F56" s="17">
        <v>24.51</v>
      </c>
      <c r="G56" s="17">
        <v>62.99</v>
      </c>
      <c r="H56" s="17">
        <v>90.65</v>
      </c>
      <c r="I56" s="17">
        <v>87.13</v>
      </c>
      <c r="J56" s="17">
        <v>463.8</v>
      </c>
      <c r="K56" s="17">
        <v>55.11</v>
      </c>
      <c r="L56" s="17">
        <v>1.1259999999999999</v>
      </c>
      <c r="M56" s="17">
        <v>535.29999999999995</v>
      </c>
      <c r="N56" s="17">
        <v>53.36</v>
      </c>
      <c r="O56" s="17">
        <v>119.62</v>
      </c>
      <c r="P56" s="17">
        <v>14.48</v>
      </c>
      <c r="Q56" s="17">
        <v>58.94</v>
      </c>
      <c r="R56" s="17">
        <v>13.64</v>
      </c>
      <c r="S56" s="17">
        <v>2.5619999999999998</v>
      </c>
      <c r="T56" s="17">
        <v>14.06</v>
      </c>
      <c r="U56" s="17">
        <v>2.3849999999999998</v>
      </c>
      <c r="V56" s="17">
        <v>15.42</v>
      </c>
      <c r="W56" s="17">
        <v>3.246</v>
      </c>
      <c r="X56" s="17">
        <v>9.593</v>
      </c>
      <c r="Y56" s="17">
        <v>1.393</v>
      </c>
      <c r="Z56" s="17">
        <v>9.75</v>
      </c>
      <c r="AA56" s="17">
        <v>1.421</v>
      </c>
      <c r="AB56" s="17">
        <v>3.3140000000000001</v>
      </c>
      <c r="AC56" s="17">
        <v>6.2199999999999998E-2</v>
      </c>
      <c r="AD56" s="17">
        <v>4.6230000000000002</v>
      </c>
      <c r="AE56" s="17">
        <v>6.8330000000000002</v>
      </c>
      <c r="AF56" s="17">
        <v>2.16</v>
      </c>
      <c r="AI56" s="17"/>
      <c r="AJ56" s="17"/>
      <c r="AK56" s="2"/>
    </row>
    <row r="57" spans="1:37" ht="13.5" customHeight="1">
      <c r="A57" t="s">
        <v>79</v>
      </c>
      <c r="B57" s="17">
        <v>7.5739999999999998</v>
      </c>
      <c r="C57" s="17">
        <v>3.835</v>
      </c>
      <c r="D57" s="17">
        <v>11.96</v>
      </c>
      <c r="E57" s="17">
        <v>17.829999999999998</v>
      </c>
      <c r="F57" s="17">
        <v>23.71</v>
      </c>
      <c r="G57" s="17">
        <v>62.55</v>
      </c>
      <c r="H57" s="17">
        <v>90.77</v>
      </c>
      <c r="I57" s="17">
        <v>87.81</v>
      </c>
      <c r="J57" s="17">
        <v>467.4</v>
      </c>
      <c r="K57" s="17">
        <v>55.21</v>
      </c>
      <c r="L57" s="17">
        <v>1.1200000000000001</v>
      </c>
      <c r="M57" s="17">
        <v>538.70000000000005</v>
      </c>
      <c r="N57" s="17">
        <v>53.88</v>
      </c>
      <c r="O57" s="17">
        <v>120.55</v>
      </c>
      <c r="P57" s="17">
        <v>14.49</v>
      </c>
      <c r="Q57" s="17">
        <v>59.02</v>
      </c>
      <c r="R57" s="17">
        <v>13.64</v>
      </c>
      <c r="S57" s="17">
        <v>2.57</v>
      </c>
      <c r="T57" s="17">
        <v>14.14</v>
      </c>
      <c r="U57" s="17">
        <v>2.3879999999999999</v>
      </c>
      <c r="V57" s="17">
        <v>15.46</v>
      </c>
      <c r="W57" s="17">
        <v>3.2610000000000001</v>
      </c>
      <c r="X57" s="17">
        <v>9.61</v>
      </c>
      <c r="Y57" s="17">
        <v>1.397</v>
      </c>
      <c r="Z57" s="17">
        <v>9.7899999999999991</v>
      </c>
      <c r="AA57" s="17">
        <v>1.4339999999999999</v>
      </c>
      <c r="AB57" s="17">
        <v>3.3290000000000002</v>
      </c>
      <c r="AC57" s="17">
        <v>6.3100000000000003E-2</v>
      </c>
      <c r="AD57" s="17">
        <v>4.5279999999999996</v>
      </c>
      <c r="AE57" s="17">
        <v>6.8620000000000001</v>
      </c>
      <c r="AF57" s="17">
        <v>2.1560000000000001</v>
      </c>
      <c r="AI57" s="17"/>
      <c r="AJ57" s="17"/>
      <c r="AK57" s="2"/>
    </row>
    <row r="58" spans="1:37">
      <c r="A58" t="s">
        <v>80</v>
      </c>
      <c r="B58" s="17">
        <v>7.4960000000000004</v>
      </c>
      <c r="C58" s="17">
        <v>3.8090000000000002</v>
      </c>
      <c r="D58" s="17">
        <v>12.07</v>
      </c>
      <c r="E58" s="17">
        <v>18.02</v>
      </c>
      <c r="F58" s="17">
        <v>23.66</v>
      </c>
      <c r="G58" s="17">
        <v>62.78</v>
      </c>
      <c r="H58" s="17">
        <v>91.03</v>
      </c>
      <c r="I58" s="17">
        <v>88.79</v>
      </c>
      <c r="J58" s="17">
        <v>474.4</v>
      </c>
      <c r="K58" s="17">
        <v>55.73</v>
      </c>
      <c r="L58" s="17">
        <v>1.1319999999999999</v>
      </c>
      <c r="M58" s="17">
        <v>536.6</v>
      </c>
      <c r="N58" s="17">
        <v>54.3</v>
      </c>
      <c r="O58" s="17">
        <v>120.72</v>
      </c>
      <c r="P58" s="17">
        <v>14.65</v>
      </c>
      <c r="Q58" s="17">
        <v>59.61</v>
      </c>
      <c r="R58" s="17">
        <v>13.84</v>
      </c>
      <c r="S58" s="17">
        <v>2.5910000000000002</v>
      </c>
      <c r="T58" s="17">
        <v>14.25</v>
      </c>
      <c r="U58" s="17">
        <v>2.4159999999999999</v>
      </c>
      <c r="V58" s="17">
        <v>15.72</v>
      </c>
      <c r="W58" s="17">
        <v>3.3090000000000002</v>
      </c>
      <c r="X58" s="17">
        <v>9.75</v>
      </c>
      <c r="Y58" s="17">
        <v>1.399</v>
      </c>
      <c r="Z58" s="17">
        <v>9.91</v>
      </c>
      <c r="AA58" s="17">
        <v>1.4510000000000001</v>
      </c>
      <c r="AB58" s="17">
        <v>3.351</v>
      </c>
      <c r="AC58" s="17">
        <v>6.0400000000000002E-2</v>
      </c>
      <c r="AD58" s="17">
        <v>4.5679999999999996</v>
      </c>
      <c r="AE58" s="17">
        <v>6.9720000000000004</v>
      </c>
      <c r="AF58" s="17">
        <v>2.1909999999999998</v>
      </c>
    </row>
    <row r="59" spans="1:37">
      <c r="A59" t="s">
        <v>81</v>
      </c>
      <c r="B59" s="17">
        <v>7.4610000000000003</v>
      </c>
      <c r="C59" s="17">
        <v>3.7069999999999999</v>
      </c>
      <c r="D59" s="17">
        <v>11.82</v>
      </c>
      <c r="E59" s="17">
        <v>17.98</v>
      </c>
      <c r="F59" s="17">
        <v>23.63</v>
      </c>
      <c r="G59" s="17">
        <v>62.58</v>
      </c>
      <c r="H59" s="17">
        <v>90.62</v>
      </c>
      <c r="I59" s="17">
        <v>89.11</v>
      </c>
      <c r="J59" s="17">
        <v>475.2</v>
      </c>
      <c r="K59" s="17">
        <v>55.56</v>
      </c>
      <c r="L59" s="17">
        <v>1.131</v>
      </c>
      <c r="M59" s="17">
        <v>534.20000000000005</v>
      </c>
      <c r="N59" s="17">
        <v>54.34</v>
      </c>
      <c r="O59" s="17">
        <v>120.11</v>
      </c>
      <c r="P59" s="17">
        <v>14.653</v>
      </c>
      <c r="Q59" s="17">
        <v>59.54</v>
      </c>
      <c r="R59" s="17">
        <v>13.9</v>
      </c>
      <c r="S59" s="17">
        <v>2.589</v>
      </c>
      <c r="T59" s="17">
        <v>14.31</v>
      </c>
      <c r="U59" s="17">
        <v>2.4319999999999999</v>
      </c>
      <c r="V59" s="17">
        <v>15.68</v>
      </c>
      <c r="W59" s="17">
        <v>3.3140000000000001</v>
      </c>
      <c r="X59" s="17">
        <v>9.7680000000000007</v>
      </c>
      <c r="Y59" s="17">
        <v>1.429</v>
      </c>
      <c r="Z59" s="17">
        <v>9.891</v>
      </c>
      <c r="AA59" s="17">
        <v>1.456</v>
      </c>
      <c r="AB59" s="17">
        <v>3.3639999999999999</v>
      </c>
      <c r="AC59" s="17">
        <v>6.0199999999999997E-2</v>
      </c>
      <c r="AD59" s="17">
        <v>4.5679999999999996</v>
      </c>
      <c r="AE59" s="17">
        <v>7.048</v>
      </c>
      <c r="AF59" s="17">
        <v>2.1659999999999999</v>
      </c>
    </row>
    <row r="60" spans="1:37">
      <c r="A60" t="s">
        <v>82</v>
      </c>
      <c r="B60" s="17">
        <v>7.27</v>
      </c>
      <c r="C60" s="17">
        <v>3.91</v>
      </c>
      <c r="D60" s="17">
        <v>12.32</v>
      </c>
      <c r="E60" s="17">
        <v>18.12</v>
      </c>
      <c r="F60" s="17">
        <v>23.72</v>
      </c>
      <c r="G60" s="17">
        <v>62.78</v>
      </c>
      <c r="H60" s="17">
        <v>90.11</v>
      </c>
      <c r="I60" s="17">
        <v>87.29</v>
      </c>
      <c r="J60" s="17">
        <v>465.5</v>
      </c>
      <c r="K60" s="17">
        <v>55.13</v>
      </c>
      <c r="L60" s="17">
        <v>1.145</v>
      </c>
      <c r="M60" s="17">
        <v>533.6</v>
      </c>
      <c r="N60" s="17">
        <v>53.69</v>
      </c>
      <c r="O60" s="17">
        <v>119.65</v>
      </c>
      <c r="P60" s="17">
        <v>14.57</v>
      </c>
      <c r="Q60" s="17">
        <v>58.97</v>
      </c>
      <c r="R60" s="17">
        <v>13.76</v>
      </c>
      <c r="S60" s="17">
        <v>2.5680000000000001</v>
      </c>
      <c r="T60" s="17">
        <v>14.09</v>
      </c>
      <c r="U60" s="17">
        <v>2.3889999999999998</v>
      </c>
      <c r="V60" s="17">
        <v>15.41</v>
      </c>
      <c r="W60" s="17">
        <v>3.2589999999999999</v>
      </c>
      <c r="X60" s="17">
        <v>9.6920000000000002</v>
      </c>
      <c r="Y60" s="17">
        <v>1.407</v>
      </c>
      <c r="Z60" s="17">
        <v>9.82</v>
      </c>
      <c r="AA60" s="17">
        <v>1.4319999999999999</v>
      </c>
      <c r="AB60" s="17">
        <v>3.32</v>
      </c>
      <c r="AC60" s="17">
        <v>5.9700000000000003E-2</v>
      </c>
      <c r="AD60" s="17">
        <v>4.4550000000000001</v>
      </c>
      <c r="AE60" s="17">
        <v>6.8849999999999998</v>
      </c>
      <c r="AF60" s="17">
        <v>2.1629999999999998</v>
      </c>
    </row>
    <row r="61" spans="1:37">
      <c r="A61" t="s">
        <v>83</v>
      </c>
      <c r="B61" s="17">
        <v>7.31</v>
      </c>
      <c r="C61" s="17">
        <v>3.8820000000000001</v>
      </c>
      <c r="D61" s="17">
        <v>12.18</v>
      </c>
      <c r="E61" s="17">
        <v>18.14</v>
      </c>
      <c r="F61" s="17">
        <v>23.62</v>
      </c>
      <c r="G61" s="17">
        <v>62.45</v>
      </c>
      <c r="H61" s="17">
        <v>90.91</v>
      </c>
      <c r="I61" s="17">
        <v>88.13</v>
      </c>
      <c r="J61" s="17">
        <v>469.5</v>
      </c>
      <c r="K61" s="17">
        <v>55.19</v>
      </c>
      <c r="L61" s="17">
        <v>1.1519999999999999</v>
      </c>
      <c r="M61" s="17">
        <v>535.5</v>
      </c>
      <c r="N61" s="17">
        <v>54.36</v>
      </c>
      <c r="O61" s="17">
        <v>120.3</v>
      </c>
      <c r="P61" s="17">
        <v>14.69</v>
      </c>
      <c r="Q61" s="17">
        <v>59.5</v>
      </c>
      <c r="R61" s="17">
        <v>13.82</v>
      </c>
      <c r="S61" s="17">
        <v>2.6019999999999999</v>
      </c>
      <c r="T61" s="17">
        <v>14.24</v>
      </c>
      <c r="U61" s="17">
        <v>2.4260000000000002</v>
      </c>
      <c r="V61" s="17">
        <v>15.66</v>
      </c>
      <c r="W61" s="17">
        <v>3.3109999999999999</v>
      </c>
      <c r="X61" s="17">
        <v>9.76</v>
      </c>
      <c r="Y61" s="17">
        <v>1.4239999999999999</v>
      </c>
      <c r="Z61" s="17">
        <v>9.9499999999999993</v>
      </c>
      <c r="AA61" s="17">
        <v>1.45</v>
      </c>
      <c r="AB61" s="17">
        <v>3.367</v>
      </c>
      <c r="AC61" s="17">
        <v>6.1199999999999997E-2</v>
      </c>
      <c r="AD61" s="17">
        <v>4.53</v>
      </c>
      <c r="AE61" s="17">
        <v>6.9720000000000004</v>
      </c>
      <c r="AF61" s="17">
        <v>2.1819999999999999</v>
      </c>
    </row>
    <row r="62" spans="1:37">
      <c r="A62" t="s">
        <v>84</v>
      </c>
      <c r="B62" s="17">
        <v>7.1829999999999998</v>
      </c>
      <c r="C62" s="17">
        <v>3.9119999999999999</v>
      </c>
      <c r="D62" s="17">
        <v>12.38</v>
      </c>
      <c r="E62" s="17">
        <v>18.29</v>
      </c>
      <c r="F62" s="17">
        <v>23.5</v>
      </c>
      <c r="G62" s="17">
        <v>62.61</v>
      </c>
      <c r="H62" s="17">
        <v>90.93</v>
      </c>
      <c r="I62" s="17">
        <v>87.38</v>
      </c>
      <c r="J62" s="17">
        <v>464</v>
      </c>
      <c r="K62" s="17">
        <v>55.4</v>
      </c>
      <c r="L62" s="17">
        <v>1.143</v>
      </c>
      <c r="M62" s="17">
        <v>531.70000000000005</v>
      </c>
      <c r="N62" s="17">
        <v>53.54</v>
      </c>
      <c r="O62" s="17">
        <v>119.9</v>
      </c>
      <c r="P62" s="17">
        <v>14.54</v>
      </c>
      <c r="Q62" s="17">
        <v>59.13</v>
      </c>
      <c r="R62" s="17">
        <v>13.64</v>
      </c>
      <c r="S62" s="17">
        <v>2.5569999999999999</v>
      </c>
      <c r="T62" s="17">
        <v>14.05</v>
      </c>
      <c r="U62" s="17">
        <v>2.4049999999999998</v>
      </c>
      <c r="V62" s="17">
        <v>15.33</v>
      </c>
      <c r="W62" s="17">
        <v>3.2639999999999998</v>
      </c>
      <c r="X62" s="17">
        <v>9.59</v>
      </c>
      <c r="Y62" s="17">
        <v>1.39</v>
      </c>
      <c r="Z62" s="17">
        <v>9.69</v>
      </c>
      <c r="AA62" s="17">
        <v>1.42</v>
      </c>
      <c r="AB62" s="17">
        <v>3.3279999999999998</v>
      </c>
      <c r="AC62" s="17">
        <v>6.1400000000000003E-2</v>
      </c>
      <c r="AD62" s="17">
        <v>4.4640000000000004</v>
      </c>
      <c r="AE62" s="17">
        <v>6.8419999999999996</v>
      </c>
      <c r="AF62" s="17">
        <v>2.1669999999999998</v>
      </c>
    </row>
    <row r="63" spans="1:37">
      <c r="A63" t="s">
        <v>85</v>
      </c>
      <c r="B63" s="17">
        <v>7.07</v>
      </c>
      <c r="C63" s="17">
        <v>3.8679999999999999</v>
      </c>
      <c r="D63" s="17">
        <v>12.21</v>
      </c>
      <c r="E63" s="17">
        <v>17.899999999999999</v>
      </c>
      <c r="F63" s="17">
        <v>23.27</v>
      </c>
      <c r="G63" s="17">
        <v>61.97</v>
      </c>
      <c r="H63" s="17">
        <v>89.47</v>
      </c>
      <c r="I63" s="17">
        <v>86</v>
      </c>
      <c r="J63" s="17">
        <v>457.7</v>
      </c>
      <c r="K63" s="17">
        <v>54.86</v>
      </c>
      <c r="L63" s="17">
        <v>1.1379999999999999</v>
      </c>
      <c r="M63" s="17">
        <v>530.20000000000005</v>
      </c>
      <c r="N63" s="17">
        <v>53.35</v>
      </c>
      <c r="O63" s="17">
        <v>119.48</v>
      </c>
      <c r="P63" s="17">
        <v>14.45</v>
      </c>
      <c r="Q63" s="17">
        <v>58.5</v>
      </c>
      <c r="R63" s="17">
        <v>13.55</v>
      </c>
      <c r="S63" s="17">
        <v>2.5590000000000002</v>
      </c>
      <c r="T63" s="17">
        <v>14.03</v>
      </c>
      <c r="U63" s="17">
        <v>2.3690000000000002</v>
      </c>
      <c r="V63" s="17">
        <v>15.16</v>
      </c>
      <c r="W63" s="17">
        <v>3.2229999999999999</v>
      </c>
      <c r="X63" s="17">
        <v>9.5</v>
      </c>
      <c r="Y63" s="17">
        <v>1.391</v>
      </c>
      <c r="Z63" s="17">
        <v>9.6300000000000008</v>
      </c>
      <c r="AA63" s="17">
        <v>1.409</v>
      </c>
      <c r="AB63" s="17">
        <v>3.2829999999999999</v>
      </c>
      <c r="AC63" s="17">
        <v>6.2700000000000006E-2</v>
      </c>
      <c r="AD63" s="17">
        <v>4.4749999999999996</v>
      </c>
      <c r="AE63" s="17">
        <v>6.8369999999999997</v>
      </c>
      <c r="AF63" s="17">
        <v>2.1629999999999998</v>
      </c>
    </row>
    <row r="64" spans="1:37">
      <c r="A64" t="s">
        <v>86</v>
      </c>
      <c r="B64" s="17">
        <v>7.1459999999999999</v>
      </c>
      <c r="C64" s="17">
        <v>3.83</v>
      </c>
      <c r="D64" s="17">
        <v>12.1</v>
      </c>
      <c r="E64" s="17">
        <v>18.3</v>
      </c>
      <c r="F64" s="17">
        <v>23.71</v>
      </c>
      <c r="G64" s="17">
        <v>62.43</v>
      </c>
      <c r="H64" s="17">
        <v>91.61</v>
      </c>
      <c r="I64" s="17">
        <v>88.36</v>
      </c>
      <c r="J64" s="17">
        <v>471.3</v>
      </c>
      <c r="K64" s="17">
        <v>55.46</v>
      </c>
      <c r="L64" s="17">
        <v>1.1339999999999999</v>
      </c>
      <c r="M64" s="17">
        <v>535.79999999999995</v>
      </c>
      <c r="N64" s="17">
        <v>54.32</v>
      </c>
      <c r="O64" s="17">
        <v>120.71</v>
      </c>
      <c r="P64" s="17">
        <v>14.68</v>
      </c>
      <c r="Q64" s="17">
        <v>59.47</v>
      </c>
      <c r="R64" s="17">
        <v>13.79</v>
      </c>
      <c r="S64" s="17">
        <v>2.6190000000000002</v>
      </c>
      <c r="T64" s="17">
        <v>14.24</v>
      </c>
      <c r="U64" s="17">
        <v>2.4089999999999998</v>
      </c>
      <c r="V64" s="17">
        <v>15.47</v>
      </c>
      <c r="W64" s="17">
        <v>3.3029999999999999</v>
      </c>
      <c r="X64" s="17">
        <v>9.6999999999999993</v>
      </c>
      <c r="Y64" s="17">
        <v>1.4219999999999999</v>
      </c>
      <c r="Z64" s="17">
        <v>9.84</v>
      </c>
      <c r="AA64" s="17">
        <v>1.4450000000000001</v>
      </c>
      <c r="AB64" s="17">
        <v>3.34</v>
      </c>
      <c r="AC64" s="17">
        <v>6.1499999999999999E-2</v>
      </c>
      <c r="AD64" s="17">
        <v>4.5110000000000001</v>
      </c>
      <c r="AE64" s="17">
        <v>6.9740000000000002</v>
      </c>
      <c r="AF64" s="17">
        <v>2.1579999999999999</v>
      </c>
    </row>
    <row r="65" spans="1:68">
      <c r="A65" t="s">
        <v>87</v>
      </c>
      <c r="B65" s="17">
        <v>7.0339999999999998</v>
      </c>
      <c r="C65" s="17">
        <v>3.9009999999999998</v>
      </c>
      <c r="D65" s="17">
        <v>12.09</v>
      </c>
      <c r="E65" s="17">
        <v>18.12</v>
      </c>
      <c r="F65" s="17">
        <v>23.47</v>
      </c>
      <c r="G65" s="17">
        <v>61.98</v>
      </c>
      <c r="H65" s="17">
        <v>90.46</v>
      </c>
      <c r="I65" s="17">
        <v>87.12</v>
      </c>
      <c r="J65" s="17">
        <v>463.9</v>
      </c>
      <c r="K65" s="17">
        <v>54.93</v>
      </c>
      <c r="L65" s="17">
        <v>1.137</v>
      </c>
      <c r="M65" s="17">
        <v>532.6</v>
      </c>
      <c r="N65" s="17">
        <v>53.81</v>
      </c>
      <c r="O65" s="17">
        <v>119.7</v>
      </c>
      <c r="P65" s="17">
        <v>14.52</v>
      </c>
      <c r="Q65" s="17">
        <v>59.04</v>
      </c>
      <c r="R65" s="17">
        <v>13.66</v>
      </c>
      <c r="S65" s="17">
        <v>2.6030000000000002</v>
      </c>
      <c r="T65" s="17">
        <v>14.1</v>
      </c>
      <c r="U65" s="17">
        <v>2.4140000000000001</v>
      </c>
      <c r="V65" s="17">
        <v>15.48</v>
      </c>
      <c r="W65" s="17">
        <v>3.298</v>
      </c>
      <c r="X65" s="17">
        <v>9.6999999999999993</v>
      </c>
      <c r="Y65" s="17">
        <v>1.4119999999999999</v>
      </c>
      <c r="Z65" s="17">
        <v>9.7799999999999994</v>
      </c>
      <c r="AA65" s="17">
        <v>1.4419999999999999</v>
      </c>
      <c r="AB65" s="17">
        <v>3.34</v>
      </c>
      <c r="AC65" s="17">
        <v>6.1899999999999997E-2</v>
      </c>
      <c r="AD65" s="17">
        <v>4.5839999999999996</v>
      </c>
      <c r="AE65" s="17">
        <v>6.9459999999999997</v>
      </c>
      <c r="AF65" s="17">
        <v>2.161</v>
      </c>
    </row>
    <row r="66" spans="1:68">
      <c r="A66" s="35" t="s">
        <v>90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68">
      <c r="A67" t="s">
        <v>88</v>
      </c>
      <c r="B67" s="17">
        <v>10.053000000000001</v>
      </c>
      <c r="C67" s="17">
        <v>3.4889999999999999</v>
      </c>
      <c r="D67" s="17">
        <v>11.51</v>
      </c>
      <c r="E67" s="17">
        <v>18.14</v>
      </c>
      <c r="F67" s="17">
        <v>24.59</v>
      </c>
      <c r="G67" s="17">
        <v>63.38</v>
      </c>
      <c r="H67" s="17">
        <v>91.53</v>
      </c>
      <c r="I67" s="17">
        <v>89.24</v>
      </c>
      <c r="J67" s="17">
        <v>486.3</v>
      </c>
      <c r="K67" s="17">
        <v>54.62</v>
      </c>
      <c r="L67" s="17">
        <v>1.149</v>
      </c>
      <c r="M67" s="17">
        <v>542.79999999999995</v>
      </c>
      <c r="N67" s="17">
        <v>55.18</v>
      </c>
      <c r="O67" s="17">
        <v>120.27</v>
      </c>
      <c r="P67" s="17">
        <v>14.5</v>
      </c>
      <c r="Q67" s="17">
        <v>60.35</v>
      </c>
      <c r="R67" s="17">
        <v>13.96</v>
      </c>
      <c r="S67" s="17">
        <v>2.6219999999999999</v>
      </c>
      <c r="T67" s="17">
        <v>14.59</v>
      </c>
      <c r="U67" s="17">
        <v>2.4540000000000002</v>
      </c>
      <c r="V67" s="17">
        <v>15.89</v>
      </c>
      <c r="W67" s="17">
        <v>3.2919999999999998</v>
      </c>
      <c r="X67" s="17">
        <v>9.89</v>
      </c>
      <c r="Y67" s="17">
        <v>1.411</v>
      </c>
      <c r="Z67" s="17">
        <v>10.06</v>
      </c>
      <c r="AA67" s="17">
        <v>1.4590000000000001</v>
      </c>
      <c r="AB67" s="17">
        <v>3.35</v>
      </c>
      <c r="AC67" s="17">
        <v>5.9799999999999999E-2</v>
      </c>
      <c r="AD67" s="17">
        <v>4.7169999999999996</v>
      </c>
      <c r="AE67" s="17">
        <v>7.18</v>
      </c>
      <c r="AF67" s="17">
        <v>2.2280000000000002</v>
      </c>
    </row>
    <row r="68" spans="1:68">
      <c r="A68" t="s">
        <v>89</v>
      </c>
      <c r="B68" s="17">
        <v>8.9380000000000006</v>
      </c>
      <c r="C68" s="17">
        <v>3.589</v>
      </c>
      <c r="D68" s="17">
        <v>11.45</v>
      </c>
      <c r="E68" s="17">
        <v>18.329999999999998</v>
      </c>
      <c r="F68" s="17">
        <v>24.11</v>
      </c>
      <c r="G68" s="17">
        <v>63.3</v>
      </c>
      <c r="H68" s="17">
        <v>92.2</v>
      </c>
      <c r="I68" s="17">
        <v>89.5</v>
      </c>
      <c r="J68" s="17">
        <v>491.4</v>
      </c>
      <c r="K68" s="17">
        <v>54.88</v>
      </c>
      <c r="L68" s="17">
        <v>1.1100000000000001</v>
      </c>
      <c r="M68" s="17">
        <v>550.1</v>
      </c>
      <c r="N68" s="17">
        <v>54.83</v>
      </c>
      <c r="O68" s="17">
        <v>120.9</v>
      </c>
      <c r="P68" s="17">
        <v>14.57</v>
      </c>
      <c r="Q68" s="17">
        <v>60.39</v>
      </c>
      <c r="R68" s="17">
        <v>13.89</v>
      </c>
      <c r="S68" s="17">
        <v>2.5609999999999999</v>
      </c>
      <c r="T68" s="17">
        <v>14.29</v>
      </c>
      <c r="U68" s="17">
        <v>2.4079999999999999</v>
      </c>
      <c r="V68" s="17">
        <v>15.84</v>
      </c>
      <c r="W68" s="17">
        <v>3.2770000000000001</v>
      </c>
      <c r="X68" s="17">
        <v>9.82</v>
      </c>
      <c r="Y68" s="17">
        <v>1.4039999999999999</v>
      </c>
      <c r="Z68" s="17">
        <v>10.050000000000001</v>
      </c>
      <c r="AA68" s="17">
        <v>1.4350000000000001</v>
      </c>
      <c r="AB68" s="17">
        <v>3.2709999999999999</v>
      </c>
      <c r="AC68" s="17">
        <v>6.1199999999999997E-2</v>
      </c>
      <c r="AD68" s="17">
        <v>4.6109999999999998</v>
      </c>
      <c r="AE68" s="17">
        <v>7.1</v>
      </c>
      <c r="AF68" s="17">
        <v>2.1930000000000001</v>
      </c>
    </row>
    <row r="69" spans="1:68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68" ht="18.5">
      <c r="A70" s="29" t="s">
        <v>111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2" spans="1:68" s="31" customFormat="1" ht="16">
      <c r="A72" s="36" t="s">
        <v>31</v>
      </c>
      <c r="B72" s="38" t="s">
        <v>32</v>
      </c>
      <c r="C72" s="38" t="s">
        <v>33</v>
      </c>
      <c r="D72" s="38" t="s">
        <v>34</v>
      </c>
      <c r="E72" s="38" t="s">
        <v>35</v>
      </c>
      <c r="F72" s="38" t="s">
        <v>36</v>
      </c>
      <c r="G72" s="38" t="s">
        <v>37</v>
      </c>
      <c r="H72" s="38" t="s">
        <v>38</v>
      </c>
      <c r="I72" s="38" t="s">
        <v>39</v>
      </c>
      <c r="J72" s="38" t="s">
        <v>40</v>
      </c>
      <c r="K72" s="38" t="s">
        <v>41</v>
      </c>
      <c r="L72" s="38" t="s">
        <v>42</v>
      </c>
      <c r="M72" s="38" t="s">
        <v>43</v>
      </c>
      <c r="N72" s="38" t="s">
        <v>44</v>
      </c>
      <c r="O72" s="38" t="s">
        <v>45</v>
      </c>
      <c r="P72" s="38" t="s">
        <v>46</v>
      </c>
      <c r="Q72" s="38" t="s">
        <v>47</v>
      </c>
      <c r="R72" s="38" t="s">
        <v>48</v>
      </c>
      <c r="S72" s="38" t="s">
        <v>49</v>
      </c>
      <c r="T72" s="38" t="s">
        <v>50</v>
      </c>
      <c r="U72" s="38" t="s">
        <v>51</v>
      </c>
      <c r="V72" s="38" t="s">
        <v>52</v>
      </c>
      <c r="W72" s="38" t="s">
        <v>53</v>
      </c>
      <c r="X72" s="38" t="s">
        <v>54</v>
      </c>
      <c r="Y72" s="38" t="s">
        <v>55</v>
      </c>
      <c r="Z72" s="38" t="s">
        <v>56</v>
      </c>
      <c r="AA72" s="38" t="s">
        <v>57</v>
      </c>
      <c r="AB72" s="38" t="s">
        <v>58</v>
      </c>
      <c r="AC72" s="38" t="s">
        <v>91</v>
      </c>
      <c r="AD72" s="38" t="s">
        <v>59</v>
      </c>
      <c r="AE72" s="38" t="s">
        <v>60</v>
      </c>
      <c r="AF72" s="38" t="s">
        <v>61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</row>
    <row r="73" spans="1:68" s="12" customFormat="1">
      <c r="A73" s="25" t="s">
        <v>62</v>
      </c>
      <c r="B73" s="42">
        <v>39.9</v>
      </c>
      <c r="C73" s="42">
        <v>38.799999999999997</v>
      </c>
      <c r="D73" s="42">
        <v>38.799999999999997</v>
      </c>
      <c r="E73" s="42">
        <v>37.799999999999997</v>
      </c>
      <c r="F73" s="42">
        <v>36.9</v>
      </c>
      <c r="G73" s="42">
        <v>31.4</v>
      </c>
      <c r="H73" s="42">
        <v>78.400000000000006</v>
      </c>
      <c r="I73" s="37">
        <v>38.299999999999997</v>
      </c>
      <c r="J73" s="37">
        <v>37.9</v>
      </c>
      <c r="K73" s="37">
        <v>38.9</v>
      </c>
      <c r="L73" s="37">
        <v>42.7</v>
      </c>
      <c r="M73" s="37">
        <v>39.299999999999997</v>
      </c>
      <c r="N73" s="37">
        <v>36</v>
      </c>
      <c r="O73" s="37">
        <v>38.4</v>
      </c>
      <c r="P73" s="37">
        <v>37.9</v>
      </c>
      <c r="Q73" s="37">
        <v>35.5</v>
      </c>
      <c r="R73" s="37">
        <v>37.700000000000003</v>
      </c>
      <c r="S73" s="37">
        <v>35.6</v>
      </c>
      <c r="T73" s="37">
        <v>37.299999999999997</v>
      </c>
      <c r="U73" s="37">
        <v>37.6</v>
      </c>
      <c r="V73" s="37">
        <v>35.5</v>
      </c>
      <c r="W73" s="37">
        <v>38.299999999999997</v>
      </c>
      <c r="X73" s="37">
        <v>38</v>
      </c>
      <c r="Y73" s="37">
        <v>36.799999999999997</v>
      </c>
      <c r="Z73" s="37">
        <v>39.200000000000003</v>
      </c>
      <c r="AA73" s="37">
        <v>37</v>
      </c>
      <c r="AB73" s="42">
        <v>37.6</v>
      </c>
      <c r="AC73" s="42">
        <v>14.9</v>
      </c>
      <c r="AD73" s="42">
        <v>38.57</v>
      </c>
      <c r="AE73" s="37">
        <v>37.79</v>
      </c>
      <c r="AF73" s="37">
        <v>37.380000000000003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</row>
    <row r="74" spans="1:68">
      <c r="A74" s="32" t="s">
        <v>63</v>
      </c>
      <c r="B74" s="19">
        <f>AVERAGE(B79:B97)</f>
        <v>39.811111111111103</v>
      </c>
      <c r="C74" s="19">
        <f t="shared" ref="C74:AF74" si="12">AVERAGE(C79:C97)</f>
        <v>38.706666666666671</v>
      </c>
      <c r="D74" s="19">
        <f t="shared" si="12"/>
        <v>38.712222222222216</v>
      </c>
      <c r="E74" s="19">
        <f t="shared" si="12"/>
        <v>37.737777777777779</v>
      </c>
      <c r="F74" s="19">
        <f t="shared" si="12"/>
        <v>36.804444444444442</v>
      </c>
      <c r="G74" s="19">
        <f t="shared" si="12"/>
        <v>31.319444444444443</v>
      </c>
      <c r="H74" s="19">
        <f t="shared" si="12"/>
        <v>78.297222222222217</v>
      </c>
      <c r="I74" s="19">
        <f t="shared" si="12"/>
        <v>38.202222222222218</v>
      </c>
      <c r="J74" s="19">
        <f t="shared" si="12"/>
        <v>37.80333333333332</v>
      </c>
      <c r="K74" s="19">
        <f t="shared" si="12"/>
        <v>38.803888888888878</v>
      </c>
      <c r="L74" s="19">
        <f t="shared" si="12"/>
        <v>42.634444444444448</v>
      </c>
      <c r="M74" s="19">
        <f t="shared" si="12"/>
        <v>39.195555555555558</v>
      </c>
      <c r="N74" s="19">
        <f t="shared" si="12"/>
        <v>35.908333333333331</v>
      </c>
      <c r="O74" s="19">
        <f t="shared" si="12"/>
        <v>38.319999999999993</v>
      </c>
      <c r="P74" s="19">
        <f t="shared" si="12"/>
        <v>37.809999999999995</v>
      </c>
      <c r="Q74" s="19">
        <f t="shared" si="12"/>
        <v>35.412222222222219</v>
      </c>
      <c r="R74" s="19">
        <f t="shared" si="12"/>
        <v>37.599999999999994</v>
      </c>
      <c r="S74" s="19">
        <f t="shared" si="12"/>
        <v>35.51166666666667</v>
      </c>
      <c r="T74" s="19">
        <f t="shared" si="12"/>
        <v>37.204444444444448</v>
      </c>
      <c r="U74" s="19">
        <f t="shared" si="12"/>
        <v>37.50555555555556</v>
      </c>
      <c r="V74" s="19">
        <f t="shared" si="12"/>
        <v>35.398888888888891</v>
      </c>
      <c r="W74" s="19">
        <f t="shared" si="12"/>
        <v>38.208333333333343</v>
      </c>
      <c r="X74" s="19">
        <f t="shared" si="12"/>
        <v>37.893888888888888</v>
      </c>
      <c r="Y74" s="19">
        <f t="shared" si="12"/>
        <v>36.690555555555555</v>
      </c>
      <c r="Z74" s="19">
        <f t="shared" si="12"/>
        <v>39.094999999999999</v>
      </c>
      <c r="AA74" s="19">
        <f t="shared" si="12"/>
        <v>36.897222222222219</v>
      </c>
      <c r="AB74" s="19">
        <f t="shared" si="12"/>
        <v>37.526666666666671</v>
      </c>
      <c r="AC74" s="19">
        <f t="shared" si="12"/>
        <v>14.881666666666668</v>
      </c>
      <c r="AD74" s="19">
        <f t="shared" si="12"/>
        <v>38.470555555555556</v>
      </c>
      <c r="AE74" s="19">
        <f t="shared" si="12"/>
        <v>37.695555555555558</v>
      </c>
      <c r="AF74" s="19">
        <f t="shared" si="12"/>
        <v>37.290555555555564</v>
      </c>
      <c r="AI74" s="19"/>
    </row>
    <row r="75" spans="1:68">
      <c r="A75" s="32" t="s">
        <v>64</v>
      </c>
      <c r="B75" s="19">
        <f>2*_xlfn.STDEV.P(B79:B97)</f>
        <v>0.86794492628376263</v>
      </c>
      <c r="C75" s="19">
        <f t="shared" ref="C75:AF75" si="13">2*_xlfn.STDEV.P(C79:C97)</f>
        <v>0.84179701960877795</v>
      </c>
      <c r="D75" s="19">
        <f t="shared" si="13"/>
        <v>0.87489823041325621</v>
      </c>
      <c r="E75" s="19">
        <f t="shared" si="13"/>
        <v>0.75119328939008156</v>
      </c>
      <c r="F75" s="19">
        <f t="shared" si="13"/>
        <v>0.79378760725530384</v>
      </c>
      <c r="G75" s="19">
        <f t="shared" si="13"/>
        <v>0.77952898092294509</v>
      </c>
      <c r="H75" s="19">
        <f t="shared" si="13"/>
        <v>1.002570153944474</v>
      </c>
      <c r="I75" s="19">
        <f t="shared" si="13"/>
        <v>0.87133500524082241</v>
      </c>
      <c r="J75" s="19">
        <f t="shared" si="13"/>
        <v>0.8144800659179916</v>
      </c>
      <c r="K75" s="19">
        <f t="shared" si="13"/>
        <v>0.85713058486217486</v>
      </c>
      <c r="L75" s="19">
        <f t="shared" si="13"/>
        <v>0.74156657668365822</v>
      </c>
      <c r="M75" s="19">
        <f t="shared" si="13"/>
        <v>0.85907501217484639</v>
      </c>
      <c r="N75" s="19">
        <f t="shared" si="13"/>
        <v>0.82975900115636103</v>
      </c>
      <c r="O75" s="19">
        <f t="shared" si="13"/>
        <v>0.87437596795276407</v>
      </c>
      <c r="P75" s="19">
        <f t="shared" si="13"/>
        <v>0.87052985142510786</v>
      </c>
      <c r="Q75" s="19">
        <f t="shared" si="13"/>
        <v>0.85175780479235452</v>
      </c>
      <c r="R75" s="19">
        <f t="shared" si="13"/>
        <v>0.9097740867319144</v>
      </c>
      <c r="S75" s="19">
        <f t="shared" si="13"/>
        <v>0.92513662654646656</v>
      </c>
      <c r="T75" s="19">
        <f t="shared" si="13"/>
        <v>0.92571227164629388</v>
      </c>
      <c r="U75" s="19">
        <f t="shared" si="13"/>
        <v>0.90613274039175773</v>
      </c>
      <c r="V75" s="19">
        <f t="shared" si="13"/>
        <v>0.91994900556471493</v>
      </c>
      <c r="W75" s="19">
        <f t="shared" si="13"/>
        <v>0.95662020793114244</v>
      </c>
      <c r="X75" s="19">
        <f t="shared" si="13"/>
        <v>0.96545070393489885</v>
      </c>
      <c r="Y75" s="19">
        <f t="shared" si="13"/>
        <v>0.92732523893477048</v>
      </c>
      <c r="Z75" s="19">
        <f t="shared" si="13"/>
        <v>1.0002944011084391</v>
      </c>
      <c r="AA75" s="19">
        <f t="shared" si="13"/>
        <v>0.94952164694897379</v>
      </c>
      <c r="AB75" s="19">
        <f t="shared" si="13"/>
        <v>1.0058716507476368</v>
      </c>
      <c r="AC75" s="19">
        <f t="shared" si="13"/>
        <v>0.16441816606851359</v>
      </c>
      <c r="AD75" s="19">
        <f t="shared" si="13"/>
        <v>0.94218356838951944</v>
      </c>
      <c r="AE75" s="19">
        <f t="shared" si="13"/>
        <v>0.93169432808601782</v>
      </c>
      <c r="AF75" s="19">
        <f t="shared" si="13"/>
        <v>0.92182119794874173</v>
      </c>
      <c r="AI75" s="19"/>
    </row>
    <row r="76" spans="1:68">
      <c r="A76" s="33" t="s">
        <v>65</v>
      </c>
      <c r="B76" s="34">
        <f>(ABS(B73-B74)/B73)*100</f>
        <v>0.22277917014760823</v>
      </c>
      <c r="C76" s="34">
        <f t="shared" ref="C76" si="14">(ABS(C73-C74)/C73)*100</f>
        <v>0.24054982817867682</v>
      </c>
      <c r="D76" s="34">
        <f t="shared" ref="D76:AF76" si="15">(ABS(D73-D74)/D73)*100</f>
        <v>0.22623138602520837</v>
      </c>
      <c r="E76" s="34">
        <f t="shared" si="15"/>
        <v>0.16460905349793054</v>
      </c>
      <c r="F76" s="34">
        <f t="shared" si="15"/>
        <v>0.25895814513700888</v>
      </c>
      <c r="G76" s="34">
        <f t="shared" si="15"/>
        <v>0.25654635527247044</v>
      </c>
      <c r="H76" s="34">
        <f t="shared" si="15"/>
        <v>0.13109410430840371</v>
      </c>
      <c r="I76" s="34">
        <f t="shared" si="15"/>
        <v>0.25529445894981428</v>
      </c>
      <c r="J76" s="34">
        <f t="shared" si="15"/>
        <v>0.2550571679859584</v>
      </c>
      <c r="K76" s="34">
        <f t="shared" si="15"/>
        <v>0.24707226506714861</v>
      </c>
      <c r="L76" s="34">
        <f t="shared" si="15"/>
        <v>0.15352589123080829</v>
      </c>
      <c r="M76" s="34">
        <f t="shared" si="15"/>
        <v>0.26576194515124546</v>
      </c>
      <c r="N76" s="34">
        <f t="shared" si="15"/>
        <v>0.25462962962963492</v>
      </c>
      <c r="O76" s="34">
        <f t="shared" si="15"/>
        <v>0.20833333333334741</v>
      </c>
      <c r="P76" s="34">
        <f t="shared" si="15"/>
        <v>0.237467018469666</v>
      </c>
      <c r="Q76" s="34">
        <f t="shared" si="15"/>
        <v>0.2472613458529038</v>
      </c>
      <c r="R76" s="34">
        <f t="shared" si="15"/>
        <v>0.26525198938994299</v>
      </c>
      <c r="S76" s="34">
        <f t="shared" si="15"/>
        <v>0.24812734082396393</v>
      </c>
      <c r="T76" s="34">
        <f t="shared" si="15"/>
        <v>0.25618111408994421</v>
      </c>
      <c r="U76" s="34">
        <f t="shared" si="15"/>
        <v>0.25118203309691872</v>
      </c>
      <c r="V76" s="34">
        <f t="shared" si="15"/>
        <v>0.28482003129889899</v>
      </c>
      <c r="W76" s="34">
        <f t="shared" si="15"/>
        <v>0.23933855526541609</v>
      </c>
      <c r="X76" s="34">
        <f t="shared" si="15"/>
        <v>0.27923976608187295</v>
      </c>
      <c r="Y76" s="34">
        <f t="shared" si="15"/>
        <v>0.29740338164250546</v>
      </c>
      <c r="Z76" s="34">
        <f t="shared" si="15"/>
        <v>0.26785714285715301</v>
      </c>
      <c r="AA76" s="34">
        <f t="shared" si="15"/>
        <v>0.27777777777778762</v>
      </c>
      <c r="AB76" s="34">
        <f t="shared" si="15"/>
        <v>0.19503546099290051</v>
      </c>
      <c r="AC76" s="34">
        <f t="shared" si="15"/>
        <v>0.12304250559283655</v>
      </c>
      <c r="AD76" s="34">
        <f t="shared" si="15"/>
        <v>0.25782847924408608</v>
      </c>
      <c r="AE76" s="34">
        <f t="shared" si="15"/>
        <v>0.24991914380640765</v>
      </c>
      <c r="AF76" s="34">
        <f t="shared" si="15"/>
        <v>0.23928422804825814</v>
      </c>
      <c r="AI76" s="20"/>
    </row>
    <row r="78" spans="1:68">
      <c r="A78" s="35" t="s">
        <v>71</v>
      </c>
    </row>
    <row r="79" spans="1:68">
      <c r="A79" t="s">
        <v>92</v>
      </c>
      <c r="B79" s="2">
        <v>39.9</v>
      </c>
      <c r="C79" s="2">
        <v>38.799999999999997</v>
      </c>
      <c r="D79" s="2">
        <v>38.799999999999997</v>
      </c>
      <c r="E79" s="2">
        <v>37.799999999999997</v>
      </c>
      <c r="F79" s="2">
        <v>36.9</v>
      </c>
      <c r="G79" s="2">
        <v>31.4</v>
      </c>
      <c r="H79" s="2">
        <v>78.400000000000006</v>
      </c>
      <c r="I79" s="2">
        <v>38.299999999999997</v>
      </c>
      <c r="J79" s="2">
        <v>37.9</v>
      </c>
      <c r="K79" s="2">
        <v>38.9</v>
      </c>
      <c r="L79" s="2">
        <v>42.7</v>
      </c>
      <c r="M79" s="2">
        <v>39.299999999999997</v>
      </c>
      <c r="N79" s="2">
        <v>36</v>
      </c>
      <c r="O79" s="2">
        <v>38.49</v>
      </c>
      <c r="P79" s="2">
        <v>37.9</v>
      </c>
      <c r="Q79" s="2">
        <v>35.5</v>
      </c>
      <c r="R79" s="2">
        <v>37.700000000000003</v>
      </c>
      <c r="S79" s="2">
        <v>35.6</v>
      </c>
      <c r="T79" s="2">
        <v>37.299999999999997</v>
      </c>
      <c r="U79" s="2">
        <v>37.6</v>
      </c>
      <c r="V79" s="2">
        <v>35.5</v>
      </c>
      <c r="W79" s="2">
        <v>38.43</v>
      </c>
      <c r="X79" s="2">
        <v>38</v>
      </c>
      <c r="Y79" s="2">
        <v>36.799999999999997</v>
      </c>
      <c r="Z79" s="2">
        <v>39.35</v>
      </c>
      <c r="AA79" s="2">
        <v>37</v>
      </c>
      <c r="AB79" s="2">
        <v>37.6</v>
      </c>
      <c r="AC79" s="2">
        <v>14.9</v>
      </c>
      <c r="AD79" s="2">
        <v>38.57</v>
      </c>
      <c r="AE79" s="2">
        <v>37.799999999999997</v>
      </c>
      <c r="AF79" s="2">
        <v>37.380000000000003</v>
      </c>
    </row>
    <row r="80" spans="1:68">
      <c r="A80" t="s">
        <v>93</v>
      </c>
      <c r="B80" s="2">
        <v>39.909999999999997</v>
      </c>
      <c r="C80" s="2">
        <v>38.799999999999997</v>
      </c>
      <c r="D80" s="2">
        <v>38.79</v>
      </c>
      <c r="E80" s="2">
        <v>37.78</v>
      </c>
      <c r="F80" s="2">
        <v>36.89</v>
      </c>
      <c r="G80" s="2">
        <v>31.4</v>
      </c>
      <c r="H80" s="2">
        <v>78.430000000000007</v>
      </c>
      <c r="I80" s="2">
        <v>38.32</v>
      </c>
      <c r="J80" s="2">
        <v>37.880000000000003</v>
      </c>
      <c r="K80" s="2">
        <v>38.92</v>
      </c>
      <c r="L80" s="2">
        <v>42.71</v>
      </c>
      <c r="M80" s="2">
        <v>39.31</v>
      </c>
      <c r="N80" s="2">
        <v>36.03</v>
      </c>
      <c r="O80" s="2">
        <v>38.43</v>
      </c>
      <c r="P80" s="2">
        <v>37.93</v>
      </c>
      <c r="Q80" s="2">
        <v>35.51</v>
      </c>
      <c r="R80" s="2">
        <v>37.71</v>
      </c>
      <c r="S80" s="2">
        <v>35.619999999999997</v>
      </c>
      <c r="T80" s="2">
        <v>37.340000000000003</v>
      </c>
      <c r="U80" s="2">
        <v>37.630000000000003</v>
      </c>
      <c r="V80" s="2">
        <v>35.520000000000003</v>
      </c>
      <c r="W80" s="2">
        <v>38.33</v>
      </c>
      <c r="X80" s="2">
        <v>38.03</v>
      </c>
      <c r="Y80" s="2">
        <v>36.700000000000003</v>
      </c>
      <c r="Z80" s="2">
        <v>39.229999999999997</v>
      </c>
      <c r="AA80" s="2">
        <v>37.020000000000003</v>
      </c>
      <c r="AB80" s="2">
        <v>37.619999999999997</v>
      </c>
      <c r="AC80" s="2">
        <v>14.9</v>
      </c>
      <c r="AD80" s="2">
        <v>38.56</v>
      </c>
      <c r="AE80" s="2">
        <v>37.83</v>
      </c>
      <c r="AF80" s="2">
        <v>37.409999999999997</v>
      </c>
    </row>
    <row r="81" spans="1:32">
      <c r="A81" t="s">
        <v>94</v>
      </c>
      <c r="B81" s="2">
        <v>38.1</v>
      </c>
      <c r="C81" s="2">
        <v>36.99</v>
      </c>
      <c r="D81" s="2">
        <v>36.96</v>
      </c>
      <c r="E81" s="2">
        <v>36.28</v>
      </c>
      <c r="F81" s="2">
        <v>35.19</v>
      </c>
      <c r="G81" s="2">
        <v>29.75</v>
      </c>
      <c r="H81" s="2">
        <v>76.34</v>
      </c>
      <c r="I81" s="2">
        <v>36.42</v>
      </c>
      <c r="J81" s="2">
        <v>36.14</v>
      </c>
      <c r="K81" s="2">
        <v>37.049999999999997</v>
      </c>
      <c r="L81" s="2">
        <v>41.2</v>
      </c>
      <c r="M81" s="2">
        <v>37.479999999999997</v>
      </c>
      <c r="N81" s="2">
        <v>34.229999999999997</v>
      </c>
      <c r="O81" s="2">
        <v>36.57</v>
      </c>
      <c r="P81" s="2">
        <v>36.1</v>
      </c>
      <c r="Q81" s="2">
        <v>33.75</v>
      </c>
      <c r="R81" s="2">
        <v>35.82</v>
      </c>
      <c r="S81" s="2">
        <v>33.700000000000003</v>
      </c>
      <c r="T81" s="2">
        <v>35.380000000000003</v>
      </c>
      <c r="U81" s="2">
        <v>35.71</v>
      </c>
      <c r="V81" s="2">
        <v>33.61</v>
      </c>
      <c r="W81" s="2">
        <v>36.33</v>
      </c>
      <c r="X81" s="2">
        <v>36.020000000000003</v>
      </c>
      <c r="Y81" s="2">
        <v>34.880000000000003</v>
      </c>
      <c r="Z81" s="2">
        <v>37.15</v>
      </c>
      <c r="AA81" s="2">
        <v>35.03</v>
      </c>
      <c r="AB81" s="2">
        <v>35.6</v>
      </c>
      <c r="AC81" s="2">
        <v>14.66</v>
      </c>
      <c r="AD81" s="2">
        <v>36.630000000000003</v>
      </c>
      <c r="AE81" s="2">
        <v>35.86</v>
      </c>
      <c r="AF81" s="2">
        <v>35.42</v>
      </c>
    </row>
    <row r="82" spans="1:32">
      <c r="A82" t="s">
        <v>95</v>
      </c>
      <c r="B82" s="2">
        <v>39.92</v>
      </c>
      <c r="C82" s="2">
        <v>38.81</v>
      </c>
      <c r="D82" s="2">
        <v>38.799999999999997</v>
      </c>
      <c r="E82" s="2">
        <v>37.79</v>
      </c>
      <c r="F82" s="2">
        <v>36.9</v>
      </c>
      <c r="G82" s="2">
        <v>31.39</v>
      </c>
      <c r="H82" s="2">
        <v>78.400000000000006</v>
      </c>
      <c r="I82" s="2">
        <v>38.31</v>
      </c>
      <c r="J82" s="2">
        <v>37.770000000000003</v>
      </c>
      <c r="K82" s="2">
        <v>38.9</v>
      </c>
      <c r="L82" s="2">
        <v>42.71</v>
      </c>
      <c r="M82" s="2">
        <v>39.299999999999997</v>
      </c>
      <c r="N82" s="2">
        <v>36</v>
      </c>
      <c r="O82" s="2">
        <v>38.4</v>
      </c>
      <c r="P82" s="2">
        <v>37.9</v>
      </c>
      <c r="Q82" s="2">
        <v>35.5</v>
      </c>
      <c r="R82" s="2">
        <v>37.72</v>
      </c>
      <c r="S82" s="2">
        <v>35.61</v>
      </c>
      <c r="T82" s="2">
        <v>37.31</v>
      </c>
      <c r="U82" s="2">
        <v>37.61</v>
      </c>
      <c r="V82" s="2">
        <v>35.520000000000003</v>
      </c>
      <c r="W82" s="2">
        <v>38.33</v>
      </c>
      <c r="X82" s="2">
        <v>38.020000000000003</v>
      </c>
      <c r="Y82" s="2">
        <v>36.82</v>
      </c>
      <c r="Z82" s="2">
        <v>39.22</v>
      </c>
      <c r="AA82" s="2">
        <v>37.020000000000003</v>
      </c>
      <c r="AB82" s="2">
        <v>37.619999999999997</v>
      </c>
      <c r="AC82" s="2">
        <v>14.89</v>
      </c>
      <c r="AD82" s="2">
        <v>38.549999999999997</v>
      </c>
      <c r="AE82" s="2">
        <v>37.82</v>
      </c>
      <c r="AF82" s="2">
        <v>37.409999999999997</v>
      </c>
    </row>
    <row r="83" spans="1:32">
      <c r="A83" t="s">
        <v>96</v>
      </c>
      <c r="B83" s="2">
        <v>39.89</v>
      </c>
      <c r="C83" s="2">
        <v>38.799999999999997</v>
      </c>
      <c r="D83" s="2">
        <v>38.81</v>
      </c>
      <c r="E83" s="2">
        <v>37.799999999999997</v>
      </c>
      <c r="F83" s="2">
        <v>36.909999999999997</v>
      </c>
      <c r="G83" s="2">
        <v>31.4</v>
      </c>
      <c r="H83" s="2">
        <v>78.38</v>
      </c>
      <c r="I83" s="2">
        <v>38.29</v>
      </c>
      <c r="J83" s="2">
        <v>37.89</v>
      </c>
      <c r="K83" s="2">
        <v>38.9</v>
      </c>
      <c r="L83" s="2">
        <v>42.71</v>
      </c>
      <c r="M83" s="2">
        <v>39.28</v>
      </c>
      <c r="N83" s="2">
        <v>36</v>
      </c>
      <c r="O83" s="2">
        <v>38.39</v>
      </c>
      <c r="P83" s="2">
        <v>37.89</v>
      </c>
      <c r="Q83" s="2">
        <v>35.49</v>
      </c>
      <c r="R83" s="2">
        <v>37.69</v>
      </c>
      <c r="S83" s="2">
        <v>35.590000000000003</v>
      </c>
      <c r="T83" s="2">
        <v>37.29</v>
      </c>
      <c r="U83" s="2">
        <v>37.590000000000003</v>
      </c>
      <c r="V83" s="2">
        <v>35.49</v>
      </c>
      <c r="W83" s="2">
        <v>38.28</v>
      </c>
      <c r="X83" s="2">
        <v>37.99</v>
      </c>
      <c r="Y83" s="2">
        <v>36.78</v>
      </c>
      <c r="Z83" s="2">
        <v>39.18</v>
      </c>
      <c r="AA83" s="2">
        <v>36.979999999999997</v>
      </c>
      <c r="AB83" s="2">
        <v>37.58</v>
      </c>
      <c r="AC83" s="2">
        <v>14.9</v>
      </c>
      <c r="AD83" s="2">
        <v>38.6</v>
      </c>
      <c r="AE83" s="2">
        <v>37.770000000000003</v>
      </c>
      <c r="AF83" s="2">
        <v>37.369999999999997</v>
      </c>
    </row>
    <row r="84" spans="1:32">
      <c r="A84" t="s">
        <v>97</v>
      </c>
      <c r="B84" s="2">
        <v>39.9</v>
      </c>
      <c r="C84" s="2">
        <v>38.799999999999997</v>
      </c>
      <c r="D84" s="2">
        <v>38.79</v>
      </c>
      <c r="E84" s="2">
        <v>37.799999999999997</v>
      </c>
      <c r="F84" s="2">
        <v>36.89</v>
      </c>
      <c r="G84" s="2">
        <v>31.4</v>
      </c>
      <c r="H84" s="2">
        <v>78.42</v>
      </c>
      <c r="I84" s="2">
        <v>38.31</v>
      </c>
      <c r="J84" s="2">
        <v>37.979999999999997</v>
      </c>
      <c r="K84" s="2">
        <v>38.9</v>
      </c>
      <c r="L84" s="2">
        <v>42.69</v>
      </c>
      <c r="M84" s="2">
        <v>39.32</v>
      </c>
      <c r="N84" s="2">
        <v>36</v>
      </c>
      <c r="O84" s="2">
        <v>38.409999999999997</v>
      </c>
      <c r="P84" s="2">
        <v>37.909999999999997</v>
      </c>
      <c r="Q84" s="2">
        <v>35.51</v>
      </c>
      <c r="R84" s="2">
        <v>37.71</v>
      </c>
      <c r="S84" s="2">
        <v>35.61</v>
      </c>
      <c r="T84" s="2">
        <v>37.31</v>
      </c>
      <c r="U84" s="2">
        <v>37.61</v>
      </c>
      <c r="V84" s="2">
        <v>35.51</v>
      </c>
      <c r="W84" s="2">
        <v>38.32</v>
      </c>
      <c r="X84" s="2">
        <v>38.01</v>
      </c>
      <c r="Y84" s="2">
        <v>36.82</v>
      </c>
      <c r="Z84" s="2">
        <v>39.22</v>
      </c>
      <c r="AA84" s="2">
        <v>37.020000000000003</v>
      </c>
      <c r="AB84" s="2">
        <v>37.619999999999997</v>
      </c>
      <c r="AC84" s="2">
        <v>14.9</v>
      </c>
      <c r="AD84" s="2">
        <v>38.549999999999997</v>
      </c>
      <c r="AE84" s="2">
        <v>37.81</v>
      </c>
      <c r="AF84" s="2">
        <v>37.39</v>
      </c>
    </row>
    <row r="85" spans="1:32">
      <c r="A85" t="s">
        <v>98</v>
      </c>
      <c r="B85" s="2">
        <v>39.9</v>
      </c>
      <c r="C85" s="2">
        <v>38.79</v>
      </c>
      <c r="D85" s="2">
        <v>38.79</v>
      </c>
      <c r="E85" s="2">
        <v>37.799999999999997</v>
      </c>
      <c r="F85" s="2">
        <v>36.880000000000003</v>
      </c>
      <c r="G85" s="2">
        <v>31.39</v>
      </c>
      <c r="H85" s="2">
        <v>78.37</v>
      </c>
      <c r="I85" s="2">
        <v>38.29</v>
      </c>
      <c r="J85" s="2">
        <v>37.9</v>
      </c>
      <c r="K85" s="2">
        <v>38.9</v>
      </c>
      <c r="L85" s="2">
        <v>42.7</v>
      </c>
      <c r="M85" s="2">
        <v>39.270000000000003</v>
      </c>
      <c r="N85" s="2">
        <v>36</v>
      </c>
      <c r="O85" s="2">
        <v>38.380000000000003</v>
      </c>
      <c r="P85" s="2">
        <v>37.880000000000003</v>
      </c>
      <c r="Q85" s="2">
        <v>35.5</v>
      </c>
      <c r="R85" s="2">
        <v>37.700000000000003</v>
      </c>
      <c r="S85" s="2">
        <v>35.58</v>
      </c>
      <c r="T85" s="2">
        <v>37.29</v>
      </c>
      <c r="U85" s="2">
        <v>37.590000000000003</v>
      </c>
      <c r="V85" s="2">
        <v>35.49</v>
      </c>
      <c r="W85" s="2">
        <v>38.29</v>
      </c>
      <c r="X85" s="2">
        <v>38</v>
      </c>
      <c r="Y85" s="2">
        <v>36.78</v>
      </c>
      <c r="Z85" s="2">
        <v>39.19</v>
      </c>
      <c r="AA85" s="2">
        <v>36.979999999999997</v>
      </c>
      <c r="AB85" s="2">
        <v>37.590000000000003</v>
      </c>
      <c r="AC85" s="2">
        <v>14.88</v>
      </c>
      <c r="AD85" s="2">
        <v>38.49</v>
      </c>
      <c r="AE85" s="2">
        <v>37.79</v>
      </c>
      <c r="AF85" s="2">
        <v>37.35</v>
      </c>
    </row>
    <row r="86" spans="1:32">
      <c r="A86" t="s">
        <v>99</v>
      </c>
      <c r="B86" s="2">
        <v>39.89</v>
      </c>
      <c r="C86" s="2">
        <v>38.81</v>
      </c>
      <c r="D86" s="2">
        <v>38.81</v>
      </c>
      <c r="E86" s="2">
        <v>37.799999999999997</v>
      </c>
      <c r="F86" s="2">
        <v>36.92</v>
      </c>
      <c r="G86" s="2">
        <v>31.41</v>
      </c>
      <c r="H86" s="2">
        <v>78.430000000000007</v>
      </c>
      <c r="I86" s="2">
        <v>38.31</v>
      </c>
      <c r="J86" s="2">
        <v>37.89</v>
      </c>
      <c r="K86" s="2">
        <v>38.9</v>
      </c>
      <c r="L86" s="2">
        <v>42.7</v>
      </c>
      <c r="M86" s="2">
        <v>39.33</v>
      </c>
      <c r="N86" s="2">
        <v>36</v>
      </c>
      <c r="O86" s="2">
        <v>38.42</v>
      </c>
      <c r="P86" s="2">
        <v>37.92</v>
      </c>
      <c r="Q86" s="2">
        <v>35.5</v>
      </c>
      <c r="R86" s="2">
        <v>37.700000000000003</v>
      </c>
      <c r="S86" s="2">
        <v>35.619999999999997</v>
      </c>
      <c r="T86" s="2">
        <v>37.31</v>
      </c>
      <c r="U86" s="2">
        <v>37.61</v>
      </c>
      <c r="V86" s="2">
        <v>35.51</v>
      </c>
      <c r="W86" s="2">
        <v>38.31</v>
      </c>
      <c r="X86" s="2">
        <v>38</v>
      </c>
      <c r="Y86" s="2">
        <v>36.81</v>
      </c>
      <c r="Z86" s="2">
        <v>39.21</v>
      </c>
      <c r="AA86" s="2">
        <v>37.020000000000003</v>
      </c>
      <c r="AB86" s="2">
        <v>37.61</v>
      </c>
      <c r="AC86" s="2">
        <v>14.92</v>
      </c>
      <c r="AD86" s="2">
        <v>38.64</v>
      </c>
      <c r="AE86" s="2">
        <v>37.79</v>
      </c>
      <c r="AF86" s="2">
        <v>37.409999999999997</v>
      </c>
    </row>
    <row r="87" spans="1:32">
      <c r="A87" t="s">
        <v>100</v>
      </c>
      <c r="B87" s="2">
        <v>39.89</v>
      </c>
      <c r="C87" s="2">
        <v>38.79</v>
      </c>
      <c r="D87" s="2">
        <v>38.79</v>
      </c>
      <c r="E87" s="2">
        <v>37.81</v>
      </c>
      <c r="F87" s="2">
        <v>36.89</v>
      </c>
      <c r="G87" s="2">
        <v>31.39</v>
      </c>
      <c r="H87" s="2">
        <v>78.37</v>
      </c>
      <c r="I87" s="2">
        <v>38.29</v>
      </c>
      <c r="J87" s="2">
        <v>37.89</v>
      </c>
      <c r="K87" s="2">
        <v>38.89</v>
      </c>
      <c r="L87" s="2">
        <v>42.67</v>
      </c>
      <c r="M87" s="2">
        <v>39.29</v>
      </c>
      <c r="N87" s="2">
        <v>35.99</v>
      </c>
      <c r="O87" s="2">
        <v>38.369999999999997</v>
      </c>
      <c r="P87" s="2">
        <v>37.89</v>
      </c>
      <c r="Q87" s="2">
        <v>35.5</v>
      </c>
      <c r="R87" s="2">
        <v>37.700000000000003</v>
      </c>
      <c r="S87" s="2">
        <v>35.58</v>
      </c>
      <c r="T87" s="2">
        <v>37.29</v>
      </c>
      <c r="U87" s="2">
        <v>37.58</v>
      </c>
      <c r="V87" s="2">
        <v>35.479999999999997</v>
      </c>
      <c r="W87" s="2">
        <v>38.29</v>
      </c>
      <c r="X87" s="2">
        <v>37.99</v>
      </c>
      <c r="Y87" s="2">
        <v>36.78</v>
      </c>
      <c r="Z87" s="2">
        <v>39.18</v>
      </c>
      <c r="AA87" s="2">
        <v>36.979999999999997</v>
      </c>
      <c r="AB87" s="2">
        <v>37.58</v>
      </c>
      <c r="AC87" s="2">
        <v>14.89</v>
      </c>
      <c r="AD87" s="2">
        <v>38.54</v>
      </c>
      <c r="AE87" s="2">
        <v>37.770000000000003</v>
      </c>
      <c r="AF87" s="2">
        <v>37.340000000000003</v>
      </c>
    </row>
    <row r="88" spans="1:32">
      <c r="A88" t="s">
        <v>101</v>
      </c>
      <c r="B88" s="2">
        <v>39.909999999999997</v>
      </c>
      <c r="C88" s="2">
        <v>38.81</v>
      </c>
      <c r="D88" s="2">
        <v>38.81</v>
      </c>
      <c r="E88" s="2">
        <v>37.79</v>
      </c>
      <c r="F88" s="2">
        <v>36.909999999999997</v>
      </c>
      <c r="G88" s="2">
        <v>31.41</v>
      </c>
      <c r="H88" s="2">
        <v>78.430000000000007</v>
      </c>
      <c r="I88" s="2">
        <v>38.31</v>
      </c>
      <c r="J88" s="2">
        <v>37.909999999999997</v>
      </c>
      <c r="K88" s="2">
        <v>38.909999999999997</v>
      </c>
      <c r="L88" s="2">
        <v>42.72</v>
      </c>
      <c r="M88" s="2">
        <v>39.31</v>
      </c>
      <c r="N88" s="2">
        <v>36.01</v>
      </c>
      <c r="O88" s="2">
        <v>38.43</v>
      </c>
      <c r="P88" s="2">
        <v>37.92</v>
      </c>
      <c r="Q88" s="2">
        <v>35.5</v>
      </c>
      <c r="R88" s="2">
        <v>37.700000000000003</v>
      </c>
      <c r="S88" s="2">
        <v>35.619999999999997</v>
      </c>
      <c r="T88" s="2">
        <v>37.32</v>
      </c>
      <c r="U88" s="2">
        <v>37.619999999999997</v>
      </c>
      <c r="V88" s="2">
        <v>35.520000000000003</v>
      </c>
      <c r="W88" s="2">
        <v>38.32</v>
      </c>
      <c r="X88" s="2">
        <v>38.01</v>
      </c>
      <c r="Y88" s="2">
        <v>36.82</v>
      </c>
      <c r="Z88" s="2">
        <v>39.22</v>
      </c>
      <c r="AA88" s="2">
        <v>37.020000000000003</v>
      </c>
      <c r="AB88" s="2">
        <v>37.619999999999997</v>
      </c>
      <c r="AC88" s="2">
        <v>14.92</v>
      </c>
      <c r="AD88" s="2">
        <v>38.6</v>
      </c>
      <c r="AE88" s="2">
        <v>37.81</v>
      </c>
      <c r="AF88" s="2">
        <v>37.42</v>
      </c>
    </row>
    <row r="89" spans="1:32">
      <c r="A89" t="s">
        <v>102</v>
      </c>
      <c r="B89" s="2">
        <v>39.909999999999997</v>
      </c>
      <c r="C89" s="2">
        <v>38.81</v>
      </c>
      <c r="D89" s="2">
        <v>38.78</v>
      </c>
      <c r="E89" s="2">
        <v>37.78</v>
      </c>
      <c r="F89" s="2">
        <v>36.880000000000003</v>
      </c>
      <c r="G89" s="2">
        <v>31.39</v>
      </c>
      <c r="H89" s="2">
        <v>78.39</v>
      </c>
      <c r="I89" s="2">
        <v>38.31</v>
      </c>
      <c r="J89" s="2">
        <v>37.9</v>
      </c>
      <c r="K89" s="2">
        <v>38.909999999999997</v>
      </c>
      <c r="L89" s="2">
        <v>42.68</v>
      </c>
      <c r="M89" s="2">
        <v>39.28</v>
      </c>
      <c r="N89" s="2">
        <v>36</v>
      </c>
      <c r="O89" s="2">
        <v>38.39</v>
      </c>
      <c r="P89" s="2">
        <v>37.89</v>
      </c>
      <c r="Q89" s="2">
        <v>35.5</v>
      </c>
      <c r="R89" s="2">
        <v>37.69</v>
      </c>
      <c r="S89" s="2">
        <v>35.6</v>
      </c>
      <c r="T89" s="2">
        <v>37.31</v>
      </c>
      <c r="U89" s="2">
        <v>37.590000000000003</v>
      </c>
      <c r="V89" s="2">
        <v>35.49</v>
      </c>
      <c r="W89" s="2">
        <v>38.31</v>
      </c>
      <c r="X89" s="2">
        <v>38</v>
      </c>
      <c r="Y89" s="2">
        <v>36.78</v>
      </c>
      <c r="Z89" s="2">
        <v>39.19</v>
      </c>
      <c r="AA89" s="2">
        <v>36.99</v>
      </c>
      <c r="AB89" s="2">
        <v>37.6</v>
      </c>
      <c r="AC89" s="2">
        <v>14.88</v>
      </c>
      <c r="AD89" s="2">
        <v>38.520000000000003</v>
      </c>
      <c r="AE89" s="2">
        <v>37.78</v>
      </c>
      <c r="AF89" s="2">
        <v>37.369999999999997</v>
      </c>
    </row>
    <row r="90" spans="1:32">
      <c r="A90" t="s">
        <v>103</v>
      </c>
      <c r="B90" s="2">
        <v>39.89</v>
      </c>
      <c r="C90" s="2">
        <v>38.79</v>
      </c>
      <c r="D90" s="2">
        <v>38.82</v>
      </c>
      <c r="E90" s="2">
        <v>37.82</v>
      </c>
      <c r="F90" s="2">
        <v>36.92</v>
      </c>
      <c r="G90" s="2">
        <v>31.41</v>
      </c>
      <c r="H90" s="2">
        <v>78.41</v>
      </c>
      <c r="I90" s="2">
        <v>38.28</v>
      </c>
      <c r="J90" s="2">
        <v>37.9</v>
      </c>
      <c r="K90" s="2">
        <v>38.89</v>
      </c>
      <c r="L90" s="2">
        <v>42.72</v>
      </c>
      <c r="M90" s="2">
        <v>39.32</v>
      </c>
      <c r="N90" s="2">
        <v>36</v>
      </c>
      <c r="O90" s="2">
        <v>38.4</v>
      </c>
      <c r="P90" s="2">
        <v>37.909999999999997</v>
      </c>
      <c r="Q90" s="2">
        <v>35.5</v>
      </c>
      <c r="R90" s="2">
        <v>37.71</v>
      </c>
      <c r="S90" s="2">
        <v>35.6</v>
      </c>
      <c r="T90" s="2">
        <v>37.28</v>
      </c>
      <c r="U90" s="2">
        <v>37.6</v>
      </c>
      <c r="V90" s="2">
        <v>35.51</v>
      </c>
      <c r="W90" s="2">
        <v>38.29</v>
      </c>
      <c r="X90" s="2">
        <v>38</v>
      </c>
      <c r="Y90" s="2">
        <v>36.81</v>
      </c>
      <c r="Z90" s="2">
        <v>39.21</v>
      </c>
      <c r="AA90" s="2">
        <v>37</v>
      </c>
      <c r="AB90" s="2">
        <v>37.6</v>
      </c>
      <c r="AC90" s="2">
        <v>14.92</v>
      </c>
      <c r="AD90" s="2">
        <v>38.619999999999997</v>
      </c>
      <c r="AE90" s="2">
        <v>37.79</v>
      </c>
      <c r="AF90" s="2">
        <v>37.39</v>
      </c>
    </row>
    <row r="91" spans="1:32">
      <c r="A91" t="s">
        <v>104</v>
      </c>
      <c r="B91" s="2">
        <v>39.909999999999997</v>
      </c>
      <c r="C91" s="2">
        <v>38.78</v>
      </c>
      <c r="D91" s="2">
        <v>38.79</v>
      </c>
      <c r="E91" s="2">
        <v>37.799999999999997</v>
      </c>
      <c r="F91" s="2">
        <v>36.89</v>
      </c>
      <c r="G91" s="2">
        <v>31.4</v>
      </c>
      <c r="H91" s="2">
        <v>78.39</v>
      </c>
      <c r="I91" s="2">
        <v>38.32</v>
      </c>
      <c r="J91" s="2">
        <v>37.909999999999997</v>
      </c>
      <c r="K91" s="2">
        <v>38.9</v>
      </c>
      <c r="L91" s="2">
        <v>42.7</v>
      </c>
      <c r="M91" s="2">
        <v>39.29</v>
      </c>
      <c r="N91" s="2">
        <v>36</v>
      </c>
      <c r="O91" s="2">
        <v>38.39</v>
      </c>
      <c r="P91" s="2">
        <v>37.9</v>
      </c>
      <c r="Q91" s="2">
        <v>35.5</v>
      </c>
      <c r="R91" s="2">
        <v>37.71</v>
      </c>
      <c r="S91" s="2">
        <v>35.590000000000003</v>
      </c>
      <c r="T91" s="2">
        <v>37.299999999999997</v>
      </c>
      <c r="U91" s="2">
        <v>37.6</v>
      </c>
      <c r="V91" s="2">
        <v>35.5</v>
      </c>
      <c r="W91" s="2">
        <v>38.29</v>
      </c>
      <c r="X91" s="2">
        <v>38</v>
      </c>
      <c r="Y91" s="2">
        <v>36.79</v>
      </c>
      <c r="Z91" s="2">
        <v>39.200000000000003</v>
      </c>
      <c r="AA91" s="2">
        <v>36.99</v>
      </c>
      <c r="AB91" s="2">
        <v>37.590000000000003</v>
      </c>
      <c r="AC91" s="2">
        <v>14.86</v>
      </c>
      <c r="AD91" s="2">
        <v>38.49</v>
      </c>
      <c r="AE91" s="2">
        <v>37.78</v>
      </c>
      <c r="AF91" s="2">
        <v>37.369999999999997</v>
      </c>
    </row>
    <row r="92" spans="1:32">
      <c r="A92" t="s">
        <v>105</v>
      </c>
      <c r="B92" s="2">
        <v>39.9</v>
      </c>
      <c r="C92" s="2">
        <v>38.799999999999997</v>
      </c>
      <c r="D92" s="2">
        <v>38.799999999999997</v>
      </c>
      <c r="E92" s="2">
        <v>37.799999999999997</v>
      </c>
      <c r="F92" s="2">
        <v>36.9</v>
      </c>
      <c r="G92" s="2">
        <v>31.4</v>
      </c>
      <c r="H92" s="2">
        <v>78.400000000000006</v>
      </c>
      <c r="I92" s="2">
        <v>38.299999999999997</v>
      </c>
      <c r="J92" s="2">
        <v>37.9</v>
      </c>
      <c r="K92" s="2">
        <v>38.9</v>
      </c>
      <c r="L92" s="2">
        <v>42.7</v>
      </c>
      <c r="M92" s="2">
        <v>39.299999999999997</v>
      </c>
      <c r="N92" s="2">
        <v>36</v>
      </c>
      <c r="O92" s="2">
        <v>38.4</v>
      </c>
      <c r="P92" s="2">
        <v>37.9</v>
      </c>
      <c r="Q92" s="2">
        <v>35.5</v>
      </c>
      <c r="R92" s="2">
        <v>37.700000000000003</v>
      </c>
      <c r="S92" s="2">
        <v>35.6</v>
      </c>
      <c r="T92" s="2">
        <v>37.299999999999997</v>
      </c>
      <c r="U92" s="2">
        <v>37.6</v>
      </c>
      <c r="V92" s="2">
        <v>35.5</v>
      </c>
      <c r="W92" s="2">
        <v>38.299999999999997</v>
      </c>
      <c r="X92" s="2">
        <v>38</v>
      </c>
      <c r="Y92" s="2">
        <v>36.799999999999997</v>
      </c>
      <c r="Z92" s="2">
        <v>39.200000000000003</v>
      </c>
      <c r="AA92" s="2">
        <v>37</v>
      </c>
      <c r="AB92" s="2">
        <v>37.6</v>
      </c>
      <c r="AC92" s="2">
        <v>14.9</v>
      </c>
      <c r="AD92" s="2">
        <v>38.57</v>
      </c>
      <c r="AE92" s="2">
        <v>37.79</v>
      </c>
      <c r="AF92" s="2">
        <v>37.380000000000003</v>
      </c>
    </row>
    <row r="93" spans="1:32">
      <c r="A93" s="35" t="s">
        <v>90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t="s">
        <v>106</v>
      </c>
      <c r="B94" s="2">
        <v>40.299999999999997</v>
      </c>
      <c r="C94" s="2">
        <v>38.880000000000003</v>
      </c>
      <c r="D94" s="2">
        <v>39.1</v>
      </c>
      <c r="E94" s="2">
        <v>38.31</v>
      </c>
      <c r="F94" s="2">
        <v>37.03</v>
      </c>
      <c r="G94" s="2">
        <v>31.68</v>
      </c>
      <c r="H94" s="2">
        <v>78.86</v>
      </c>
      <c r="I94" s="2">
        <v>38.42</v>
      </c>
      <c r="J94" s="2">
        <v>38.049999999999997</v>
      </c>
      <c r="K94" s="2">
        <v>39.01</v>
      </c>
      <c r="L94" s="2">
        <v>43.13</v>
      </c>
      <c r="M94" s="2">
        <v>39.49</v>
      </c>
      <c r="N94" s="2">
        <v>36.21</v>
      </c>
      <c r="O94" s="2">
        <v>38.69</v>
      </c>
      <c r="P94" s="2">
        <v>38.299999999999997</v>
      </c>
      <c r="Q94" s="2">
        <v>35.909999999999997</v>
      </c>
      <c r="R94" s="2">
        <v>37.99</v>
      </c>
      <c r="S94" s="2">
        <v>36.090000000000003</v>
      </c>
      <c r="T94" s="2">
        <v>37.71</v>
      </c>
      <c r="U94" s="2">
        <v>37.96</v>
      </c>
      <c r="V94" s="2">
        <v>35.86</v>
      </c>
      <c r="W94" s="2">
        <v>38.65</v>
      </c>
      <c r="X94" s="2">
        <v>38.409999999999997</v>
      </c>
      <c r="Y94" s="2">
        <v>37.15</v>
      </c>
      <c r="Z94" s="2">
        <v>39.54</v>
      </c>
      <c r="AA94" s="2">
        <v>37.36</v>
      </c>
      <c r="AB94" s="2">
        <v>38.369999999999997</v>
      </c>
      <c r="AC94" s="2">
        <v>15.03</v>
      </c>
      <c r="AD94" s="2">
        <v>39.020000000000003</v>
      </c>
      <c r="AE94" s="2">
        <v>38.200000000000003</v>
      </c>
      <c r="AF94" s="2">
        <v>37.700000000000003</v>
      </c>
    </row>
    <row r="95" spans="1:32">
      <c r="A95" t="s">
        <v>107</v>
      </c>
      <c r="B95" s="2">
        <v>39.549999999999997</v>
      </c>
      <c r="C95" s="2">
        <v>38.700000000000003</v>
      </c>
      <c r="D95" s="2">
        <v>38.56</v>
      </c>
      <c r="E95" s="2">
        <v>37.630000000000003</v>
      </c>
      <c r="F95" s="2">
        <v>36.68</v>
      </c>
      <c r="G95" s="2">
        <v>31.2</v>
      </c>
      <c r="H95" s="2">
        <v>77.92</v>
      </c>
      <c r="I95" s="2">
        <v>38.14</v>
      </c>
      <c r="J95" s="2">
        <v>37.81</v>
      </c>
      <c r="K95" s="2">
        <v>38.770000000000003</v>
      </c>
      <c r="L95" s="2">
        <v>42.39</v>
      </c>
      <c r="M95" s="2">
        <v>38.909999999999997</v>
      </c>
      <c r="N95" s="2">
        <v>35.75</v>
      </c>
      <c r="O95" s="2">
        <v>38.159999999999997</v>
      </c>
      <c r="P95" s="2">
        <v>37.520000000000003</v>
      </c>
      <c r="Q95" s="2">
        <v>35.1</v>
      </c>
      <c r="R95" s="2">
        <v>37.21</v>
      </c>
      <c r="S95" s="2">
        <v>35.270000000000003</v>
      </c>
      <c r="T95" s="2">
        <v>36.909999999999997</v>
      </c>
      <c r="U95" s="2">
        <v>37.229999999999997</v>
      </c>
      <c r="V95" s="2">
        <v>34.979999999999997</v>
      </c>
      <c r="W95" s="2">
        <v>37.840000000000003</v>
      </c>
      <c r="X95" s="2">
        <v>37.47</v>
      </c>
      <c r="Y95" s="2">
        <v>36.31</v>
      </c>
      <c r="Z95" s="2">
        <v>38.619999999999997</v>
      </c>
      <c r="AA95" s="2">
        <v>36.54</v>
      </c>
      <c r="AB95" s="2">
        <v>37.39</v>
      </c>
      <c r="AC95" s="2">
        <v>14.75</v>
      </c>
      <c r="AD95" s="2">
        <v>38.22</v>
      </c>
      <c r="AE95" s="2">
        <v>37.4</v>
      </c>
      <c r="AF95" s="2">
        <v>37.29</v>
      </c>
    </row>
    <row r="96" spans="1:32">
      <c r="A96" t="s">
        <v>108</v>
      </c>
      <c r="B96" s="2">
        <v>39.97</v>
      </c>
      <c r="C96" s="2">
        <v>39.020000000000003</v>
      </c>
      <c r="D96" s="2">
        <v>39.020000000000003</v>
      </c>
      <c r="E96" s="2">
        <v>37.89</v>
      </c>
      <c r="F96" s="2">
        <v>36.99</v>
      </c>
      <c r="G96" s="2">
        <v>31.49</v>
      </c>
      <c r="H96" s="2">
        <v>78.5</v>
      </c>
      <c r="I96" s="2">
        <v>38.409999999999997</v>
      </c>
      <c r="J96" s="2">
        <v>37.93</v>
      </c>
      <c r="K96" s="2">
        <v>39.04</v>
      </c>
      <c r="L96" s="2">
        <v>42.81</v>
      </c>
      <c r="M96" s="2">
        <v>39.409999999999997</v>
      </c>
      <c r="N96" s="2">
        <v>36.08</v>
      </c>
      <c r="O96" s="2">
        <v>38.630000000000003</v>
      </c>
      <c r="P96" s="2">
        <v>37.93</v>
      </c>
      <c r="Q96" s="2">
        <v>35.549999999999997</v>
      </c>
      <c r="R96" s="2">
        <v>37.909999999999997</v>
      </c>
      <c r="S96" s="2">
        <v>35.56</v>
      </c>
      <c r="T96" s="2">
        <v>37.33</v>
      </c>
      <c r="U96" s="2">
        <v>37.68</v>
      </c>
      <c r="V96" s="2">
        <v>35.6</v>
      </c>
      <c r="W96" s="2">
        <v>38.47</v>
      </c>
      <c r="X96" s="2">
        <v>37.979999999999997</v>
      </c>
      <c r="Y96" s="2">
        <v>36.94</v>
      </c>
      <c r="Z96" s="2">
        <v>39.28</v>
      </c>
      <c r="AA96" s="2">
        <v>37.07</v>
      </c>
      <c r="AB96" s="2">
        <v>37.590000000000003</v>
      </c>
      <c r="AC96" s="2">
        <v>14.77</v>
      </c>
      <c r="AD96" s="2">
        <v>38.5</v>
      </c>
      <c r="AE96" s="2">
        <v>37.81</v>
      </c>
      <c r="AF96" s="2">
        <v>37.47</v>
      </c>
    </row>
    <row r="97" spans="1:32">
      <c r="A97" t="s">
        <v>109</v>
      </c>
      <c r="B97" s="2">
        <v>39.96</v>
      </c>
      <c r="C97" s="2">
        <v>38.74</v>
      </c>
      <c r="D97" s="2">
        <v>38.799999999999997</v>
      </c>
      <c r="E97" s="2">
        <v>37.799999999999997</v>
      </c>
      <c r="F97" s="2">
        <v>36.909999999999997</v>
      </c>
      <c r="G97" s="2">
        <v>31.44</v>
      </c>
      <c r="H97" s="2">
        <v>78.510000000000005</v>
      </c>
      <c r="I97" s="2">
        <v>38.31</v>
      </c>
      <c r="J97" s="2">
        <v>37.909999999999997</v>
      </c>
      <c r="K97" s="2">
        <v>38.880000000000003</v>
      </c>
      <c r="L97" s="2">
        <v>42.78</v>
      </c>
      <c r="M97" s="2">
        <v>39.33</v>
      </c>
      <c r="N97" s="2">
        <v>36.049999999999997</v>
      </c>
      <c r="O97" s="2">
        <v>38.409999999999997</v>
      </c>
      <c r="P97" s="2">
        <v>37.99</v>
      </c>
      <c r="Q97" s="2">
        <v>35.6</v>
      </c>
      <c r="R97" s="2">
        <v>37.729999999999997</v>
      </c>
      <c r="S97" s="2">
        <v>35.770000000000003</v>
      </c>
      <c r="T97" s="2">
        <v>37.4</v>
      </c>
      <c r="U97" s="2">
        <v>37.69</v>
      </c>
      <c r="V97" s="2">
        <v>35.590000000000003</v>
      </c>
      <c r="W97" s="2">
        <v>38.369999999999997</v>
      </c>
      <c r="X97" s="2">
        <v>38.159999999999997</v>
      </c>
      <c r="Y97" s="2">
        <v>36.86</v>
      </c>
      <c r="Z97" s="2">
        <v>39.32</v>
      </c>
      <c r="AA97" s="2">
        <v>37.130000000000003</v>
      </c>
      <c r="AB97" s="2">
        <v>37.700000000000003</v>
      </c>
      <c r="AC97" s="2">
        <v>15</v>
      </c>
      <c r="AD97" s="2">
        <v>38.799999999999997</v>
      </c>
      <c r="AE97" s="2">
        <v>37.92</v>
      </c>
      <c r="AF97" s="2">
        <v>37.36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BB50"/>
  <sheetViews>
    <sheetView topLeftCell="A25" workbookViewId="0">
      <selection activeCell="BA23" sqref="BA23"/>
    </sheetView>
  </sheetViews>
  <sheetFormatPr defaultRowHeight="14.5"/>
  <cols>
    <col min="1" max="1" width="21.7265625" customWidth="1"/>
    <col min="2" max="2" width="37.7265625" bestFit="1" customWidth="1"/>
    <col min="3" max="3" width="9" customWidth="1"/>
    <col min="4" max="5" width="10.453125" bestFit="1" customWidth="1"/>
    <col min="6" max="6" width="11.453125" bestFit="1" customWidth="1"/>
    <col min="7" max="7" width="11.7265625" bestFit="1" customWidth="1"/>
    <col min="8" max="8" width="11.7265625" customWidth="1"/>
    <col min="9" max="9" width="11.1796875" bestFit="1" customWidth="1"/>
    <col min="10" max="10" width="11" bestFit="1" customWidth="1"/>
    <col min="11" max="11" width="10.26953125" bestFit="1" customWidth="1"/>
    <col min="12" max="12" width="11.26953125" bestFit="1" customWidth="1"/>
    <col min="13" max="13" width="10" bestFit="1" customWidth="1"/>
    <col min="14" max="14" width="10.7265625" bestFit="1" customWidth="1"/>
    <col min="52" max="52" width="9.26953125" bestFit="1" customWidth="1"/>
    <col min="53" max="53" width="13.1796875" bestFit="1" customWidth="1"/>
    <col min="54" max="54" width="11.1796875" bestFit="1" customWidth="1"/>
  </cols>
  <sheetData>
    <row r="1" spans="1:54" s="23" customFormat="1" ht="16.5">
      <c r="A1" s="23" t="s">
        <v>11</v>
      </c>
      <c r="B1" s="23" t="s">
        <v>154</v>
      </c>
      <c r="C1" s="177" t="s">
        <v>182</v>
      </c>
      <c r="D1" s="24" t="s">
        <v>19</v>
      </c>
      <c r="E1" s="24" t="s">
        <v>20</v>
      </c>
      <c r="F1" s="24" t="s">
        <v>21</v>
      </c>
      <c r="G1" s="24" t="s">
        <v>22</v>
      </c>
      <c r="H1" s="24" t="s">
        <v>577</v>
      </c>
      <c r="I1" s="24" t="s">
        <v>23</v>
      </c>
      <c r="J1" s="24" t="s">
        <v>24</v>
      </c>
      <c r="K1" s="24" t="s">
        <v>25</v>
      </c>
      <c r="L1" s="24" t="s">
        <v>26</v>
      </c>
      <c r="M1" s="24" t="s">
        <v>27</v>
      </c>
      <c r="N1" s="24" t="s">
        <v>28</v>
      </c>
      <c r="O1" s="24"/>
      <c r="P1" s="24" t="s">
        <v>575</v>
      </c>
      <c r="Q1" s="24" t="s">
        <v>12</v>
      </c>
      <c r="R1" s="24" t="s">
        <v>13</v>
      </c>
      <c r="S1" s="24"/>
      <c r="T1" s="24" t="s">
        <v>32</v>
      </c>
      <c r="U1" s="24" t="s">
        <v>33</v>
      </c>
      <c r="V1" s="24" t="s">
        <v>183</v>
      </c>
      <c r="W1" s="24" t="s">
        <v>34</v>
      </c>
      <c r="X1" s="24" t="s">
        <v>36</v>
      </c>
      <c r="Y1" s="24" t="s">
        <v>37</v>
      </c>
      <c r="Z1" s="24" t="s">
        <v>112</v>
      </c>
      <c r="AA1" s="24" t="s">
        <v>113</v>
      </c>
      <c r="AB1" s="24" t="s">
        <v>114</v>
      </c>
      <c r="AC1" s="24" t="s">
        <v>41</v>
      </c>
      <c r="AD1" s="24" t="s">
        <v>42</v>
      </c>
      <c r="AE1" s="24" t="s">
        <v>43</v>
      </c>
      <c r="AF1" s="24" t="s">
        <v>44</v>
      </c>
      <c r="AG1" s="24" t="s">
        <v>45</v>
      </c>
      <c r="AH1" s="24" t="s">
        <v>46</v>
      </c>
      <c r="AI1" s="24" t="s">
        <v>47</v>
      </c>
      <c r="AJ1" s="24" t="s">
        <v>48</v>
      </c>
      <c r="AK1" s="24" t="s">
        <v>115</v>
      </c>
      <c r="AL1" s="24" t="s">
        <v>50</v>
      </c>
      <c r="AM1" s="24" t="s">
        <v>51</v>
      </c>
      <c r="AN1" s="24" t="s">
        <v>52</v>
      </c>
      <c r="AO1" s="24" t="s">
        <v>53</v>
      </c>
      <c r="AP1" s="24" t="s">
        <v>54</v>
      </c>
      <c r="AQ1" s="24" t="s">
        <v>55</v>
      </c>
      <c r="AR1" s="24" t="s">
        <v>56</v>
      </c>
      <c r="AS1" s="24" t="s">
        <v>57</v>
      </c>
      <c r="AT1" s="24" t="s">
        <v>58</v>
      </c>
      <c r="AU1" s="24" t="s">
        <v>91</v>
      </c>
      <c r="AV1" s="24" t="s">
        <v>59</v>
      </c>
      <c r="AW1" s="24" t="s">
        <v>60</v>
      </c>
      <c r="AX1" s="24" t="s">
        <v>61</v>
      </c>
      <c r="AZ1" s="24"/>
      <c r="BA1" s="24"/>
      <c r="BB1" s="24"/>
    </row>
    <row r="2" spans="1:54" s="28" customFormat="1" ht="12">
      <c r="A2" s="28" t="s">
        <v>214</v>
      </c>
    </row>
    <row r="3" spans="1:54" s="28" customFormat="1" ht="12">
      <c r="A3" s="28" t="s">
        <v>215</v>
      </c>
    </row>
    <row r="4" spans="1:54" s="27" customFormat="1" ht="12">
      <c r="A4" s="28" t="s">
        <v>29</v>
      </c>
    </row>
    <row r="5" spans="1:54" s="27" customFormat="1" ht="10.5">
      <c r="A5" s="179" t="s">
        <v>576</v>
      </c>
    </row>
    <row r="6" spans="1:54" s="58" customFormat="1">
      <c r="A6" s="55" t="s">
        <v>153</v>
      </c>
      <c r="B6" s="59"/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61"/>
    </row>
    <row r="7" spans="1:54">
      <c r="A7" s="26" t="s">
        <v>155</v>
      </c>
      <c r="B7" s="53" t="s">
        <v>186</v>
      </c>
      <c r="C7" s="9"/>
      <c r="D7" s="19">
        <v>74.968999999999994</v>
      </c>
      <c r="E7" s="19">
        <v>0.23200000000000001</v>
      </c>
      <c r="F7" s="19">
        <v>14.494</v>
      </c>
      <c r="G7" s="19">
        <v>2.0049999999999999</v>
      </c>
      <c r="H7" s="19">
        <f>G7*0.8998</f>
        <v>1.8040989999999999</v>
      </c>
      <c r="I7" s="19">
        <v>3.5000000000000003E-2</v>
      </c>
      <c r="J7" s="19">
        <v>0.32</v>
      </c>
      <c r="K7" s="19">
        <v>1.1819999999999999</v>
      </c>
      <c r="L7" s="19">
        <v>2.948</v>
      </c>
      <c r="M7" s="19">
        <v>3.79</v>
      </c>
      <c r="N7" s="19">
        <v>2.4E-2</v>
      </c>
      <c r="O7" s="16"/>
      <c r="P7" s="178">
        <f t="shared" ref="P7:P30" si="0">100*(J7/40.3)/((J7/40.3)+(H7/71.85))</f>
        <v>24.025783904498503</v>
      </c>
      <c r="Q7" s="17">
        <v>1.83</v>
      </c>
      <c r="R7" s="17">
        <v>99.9</v>
      </c>
      <c r="T7" s="17">
        <v>7.75</v>
      </c>
      <c r="U7" s="17">
        <v>47.3</v>
      </c>
      <c r="V7" s="17">
        <v>15.9</v>
      </c>
      <c r="W7" s="17">
        <v>7.2</v>
      </c>
      <c r="X7" s="17">
        <v>15.24</v>
      </c>
      <c r="Y7" s="17">
        <v>137.30000000000001</v>
      </c>
      <c r="Z7" s="17">
        <v>72</v>
      </c>
      <c r="AA7" s="17">
        <v>9.64</v>
      </c>
      <c r="AB7" s="17">
        <v>109.9</v>
      </c>
      <c r="AC7" s="17">
        <v>5.19</v>
      </c>
      <c r="AD7" s="17">
        <v>6.86</v>
      </c>
      <c r="AE7" s="17">
        <v>810</v>
      </c>
      <c r="AF7" s="17">
        <v>17.899999999999999</v>
      </c>
      <c r="AG7" s="17">
        <v>32.6</v>
      </c>
      <c r="AH7" s="17">
        <v>3.45</v>
      </c>
      <c r="AI7" s="17">
        <v>11.61</v>
      </c>
      <c r="AJ7" s="17">
        <v>2.04</v>
      </c>
      <c r="AK7" s="17">
        <v>0.45400000000000001</v>
      </c>
      <c r="AL7" s="17">
        <v>1.68</v>
      </c>
      <c r="AM7" s="17">
        <v>0.25900000000000001</v>
      </c>
      <c r="AN7" s="17">
        <v>1.6</v>
      </c>
      <c r="AO7" s="17">
        <v>0.30499999999999999</v>
      </c>
      <c r="AP7" s="17">
        <v>1.03</v>
      </c>
      <c r="AQ7" s="17">
        <v>0.13900000000000001</v>
      </c>
      <c r="AR7" s="17">
        <v>1.02</v>
      </c>
      <c r="AS7" s="17">
        <v>0.16</v>
      </c>
      <c r="AT7" s="17">
        <v>1.0349999999999999</v>
      </c>
      <c r="AU7" s="17">
        <v>0.56799999999999995</v>
      </c>
      <c r="AV7" s="19">
        <v>17.600000000000001</v>
      </c>
      <c r="AW7" s="17">
        <v>10.68</v>
      </c>
      <c r="AX7" s="17">
        <v>2.77</v>
      </c>
      <c r="AZ7" s="123"/>
      <c r="BA7" s="123"/>
    </row>
    <row r="8" spans="1:54">
      <c r="A8" s="26" t="s">
        <v>156</v>
      </c>
      <c r="B8" s="53" t="s">
        <v>187</v>
      </c>
      <c r="C8" s="9"/>
      <c r="D8" s="19">
        <v>75.447999999999993</v>
      </c>
      <c r="E8" s="19">
        <v>0.20300000000000001</v>
      </c>
      <c r="F8" s="19">
        <v>14.082000000000001</v>
      </c>
      <c r="G8" s="19">
        <v>1.8680000000000001</v>
      </c>
      <c r="H8" s="19">
        <f t="shared" ref="H8:H30" si="1">G8*0.8998</f>
        <v>1.6808264000000002</v>
      </c>
      <c r="I8" s="19">
        <v>0.04</v>
      </c>
      <c r="J8" s="19">
        <v>0.246</v>
      </c>
      <c r="K8" s="19">
        <v>1.081</v>
      </c>
      <c r="L8" s="19">
        <v>3.2170000000000001</v>
      </c>
      <c r="M8" s="19">
        <v>3.7930000000000001</v>
      </c>
      <c r="N8" s="19">
        <v>2.4E-2</v>
      </c>
      <c r="O8" s="17"/>
      <c r="P8" s="178">
        <f t="shared" si="0"/>
        <v>20.693832732485859</v>
      </c>
      <c r="Q8" s="17">
        <v>1.31</v>
      </c>
      <c r="R8" s="17">
        <v>100.33</v>
      </c>
      <c r="T8" s="17">
        <v>5.95</v>
      </c>
      <c r="U8" s="17">
        <v>49.9</v>
      </c>
      <c r="V8" s="17">
        <v>12.2</v>
      </c>
      <c r="W8" s="17">
        <v>8.6</v>
      </c>
      <c r="X8" s="17">
        <v>16.66</v>
      </c>
      <c r="Y8" s="17">
        <v>139.30000000000001</v>
      </c>
      <c r="Z8" s="17">
        <v>78.599999999999994</v>
      </c>
      <c r="AA8" s="17">
        <v>11.4</v>
      </c>
      <c r="AB8" s="17">
        <v>123</v>
      </c>
      <c r="AC8" s="17">
        <v>6.84</v>
      </c>
      <c r="AD8" s="17">
        <v>7.05</v>
      </c>
      <c r="AE8" s="17">
        <v>784</v>
      </c>
      <c r="AF8" s="17">
        <v>19.47</v>
      </c>
      <c r="AG8" s="17">
        <v>38</v>
      </c>
      <c r="AH8" s="17">
        <v>3.88</v>
      </c>
      <c r="AI8" s="17">
        <v>12.98</v>
      </c>
      <c r="AJ8" s="17">
        <v>2.5099999999999998</v>
      </c>
      <c r="AK8" s="17">
        <v>0.39400000000000002</v>
      </c>
      <c r="AL8" s="17">
        <v>1.86</v>
      </c>
      <c r="AM8" s="17">
        <v>0.32500000000000001</v>
      </c>
      <c r="AN8" s="17">
        <v>1.84</v>
      </c>
      <c r="AO8" s="17">
        <v>0.36799999999999999</v>
      </c>
      <c r="AP8" s="17">
        <v>1.08</v>
      </c>
      <c r="AQ8" s="17">
        <v>0.192</v>
      </c>
      <c r="AR8" s="17">
        <v>1.18</v>
      </c>
      <c r="AS8" s="17">
        <v>0.17899999999999999</v>
      </c>
      <c r="AT8" s="17">
        <v>1.24</v>
      </c>
      <c r="AU8" s="17">
        <v>0.59899999999999998</v>
      </c>
      <c r="AV8" s="19">
        <v>19.8</v>
      </c>
      <c r="AW8" s="17">
        <v>11.48</v>
      </c>
      <c r="AX8" s="17">
        <v>3.36</v>
      </c>
      <c r="AZ8" s="123"/>
    </row>
    <row r="9" spans="1:54">
      <c r="A9" s="26" t="s">
        <v>157</v>
      </c>
      <c r="B9" s="53" t="s">
        <v>187</v>
      </c>
      <c r="C9" s="9"/>
      <c r="D9" s="19">
        <v>75.236000000000004</v>
      </c>
      <c r="E9" s="19">
        <v>0.19900000000000001</v>
      </c>
      <c r="F9" s="19">
        <v>13.99</v>
      </c>
      <c r="G9" s="19">
        <v>1.8740000000000001</v>
      </c>
      <c r="H9" s="19">
        <f t="shared" si="1"/>
        <v>1.6862252000000002</v>
      </c>
      <c r="I9" s="19">
        <v>4.4999999999999998E-2</v>
      </c>
      <c r="J9" s="19">
        <v>0.24299999999999999</v>
      </c>
      <c r="K9" s="19">
        <v>1.23</v>
      </c>
      <c r="L9" s="19">
        <v>3.4380000000000002</v>
      </c>
      <c r="M9" s="19">
        <v>3.72</v>
      </c>
      <c r="N9" s="19">
        <v>2.5000000000000001E-2</v>
      </c>
      <c r="O9" s="17"/>
      <c r="P9" s="178">
        <f t="shared" si="0"/>
        <v>20.440985097693371</v>
      </c>
      <c r="Q9" s="17">
        <v>1.06</v>
      </c>
      <c r="R9" s="17">
        <v>100.48</v>
      </c>
      <c r="T9" s="17">
        <v>5.92</v>
      </c>
      <c r="U9" s="17">
        <v>49.1</v>
      </c>
      <c r="V9" s="17">
        <v>19.2</v>
      </c>
      <c r="W9" s="17">
        <v>23</v>
      </c>
      <c r="X9" s="17">
        <v>16.22</v>
      </c>
      <c r="Y9" s="17">
        <v>131</v>
      </c>
      <c r="Z9" s="17">
        <v>88.7</v>
      </c>
      <c r="AA9" s="17">
        <v>11.15</v>
      </c>
      <c r="AB9" s="17">
        <v>119.5</v>
      </c>
      <c r="AC9" s="17">
        <v>6.55</v>
      </c>
      <c r="AD9" s="17">
        <v>6.76</v>
      </c>
      <c r="AE9" s="17">
        <v>775</v>
      </c>
      <c r="AF9" s="17">
        <v>20</v>
      </c>
      <c r="AG9" s="17">
        <v>39.4</v>
      </c>
      <c r="AH9" s="17">
        <v>3.97</v>
      </c>
      <c r="AI9" s="17">
        <v>12.99</v>
      </c>
      <c r="AJ9" s="17">
        <v>2.41</v>
      </c>
      <c r="AK9" s="17">
        <v>0.42899999999999999</v>
      </c>
      <c r="AL9" s="17">
        <v>1.94</v>
      </c>
      <c r="AM9" s="17">
        <v>0.32500000000000001</v>
      </c>
      <c r="AN9" s="17">
        <v>1.84</v>
      </c>
      <c r="AO9" s="17">
        <v>0.36899999999999999</v>
      </c>
      <c r="AP9" s="17">
        <v>1.0409999999999999</v>
      </c>
      <c r="AQ9" s="17">
        <v>0.17499999999999999</v>
      </c>
      <c r="AR9" s="17">
        <v>1.05</v>
      </c>
      <c r="AS9" s="17">
        <v>0.188</v>
      </c>
      <c r="AT9" s="17">
        <v>1.1339999999999999</v>
      </c>
      <c r="AU9" s="17">
        <v>0.56000000000000005</v>
      </c>
      <c r="AV9" s="19">
        <v>18.7</v>
      </c>
      <c r="AW9" s="17">
        <v>11.16</v>
      </c>
      <c r="AX9" s="17">
        <v>3.05</v>
      </c>
      <c r="AZ9" s="123"/>
    </row>
    <row r="10" spans="1:54">
      <c r="A10" s="26" t="s">
        <v>158</v>
      </c>
      <c r="B10" s="53" t="s">
        <v>187</v>
      </c>
      <c r="C10" s="9"/>
      <c r="D10" s="19">
        <v>74.361000000000004</v>
      </c>
      <c r="E10" s="19">
        <v>0.22800000000000001</v>
      </c>
      <c r="F10" s="19">
        <v>14.984</v>
      </c>
      <c r="G10" s="19">
        <v>2.0750000000000002</v>
      </c>
      <c r="H10" s="19">
        <f t="shared" si="1"/>
        <v>1.8670850000000003</v>
      </c>
      <c r="I10" s="19">
        <v>4.1000000000000002E-2</v>
      </c>
      <c r="J10" s="19">
        <v>0.26200000000000001</v>
      </c>
      <c r="K10" s="19">
        <v>1.321</v>
      </c>
      <c r="L10" s="19">
        <v>3.4740000000000002</v>
      </c>
      <c r="M10" s="19">
        <v>3.2309999999999999</v>
      </c>
      <c r="N10" s="19">
        <v>2.4E-2</v>
      </c>
      <c r="O10" s="17"/>
      <c r="P10" s="178">
        <f t="shared" si="0"/>
        <v>20.011752002274132</v>
      </c>
      <c r="Q10" s="17">
        <v>1.43</v>
      </c>
      <c r="R10" s="17">
        <v>100.45</v>
      </c>
      <c r="T10" s="17">
        <v>6.71</v>
      </c>
      <c r="U10" s="17">
        <v>50.6</v>
      </c>
      <c r="V10" s="17">
        <v>19.399999999999999</v>
      </c>
      <c r="W10" s="17">
        <v>6.3</v>
      </c>
      <c r="X10" s="17">
        <v>17.010000000000002</v>
      </c>
      <c r="Y10" s="17">
        <v>78</v>
      </c>
      <c r="Z10" s="17">
        <v>96.5</v>
      </c>
      <c r="AA10" s="17">
        <v>15.2</v>
      </c>
      <c r="AB10" s="17">
        <v>134.4</v>
      </c>
      <c r="AC10" s="17">
        <v>6.85</v>
      </c>
      <c r="AD10" s="17">
        <v>5.67</v>
      </c>
      <c r="AE10" s="17">
        <v>810</v>
      </c>
      <c r="AF10" s="17">
        <v>26.4</v>
      </c>
      <c r="AG10" s="17">
        <v>38.5</v>
      </c>
      <c r="AH10" s="17">
        <v>5.82</v>
      </c>
      <c r="AI10" s="17">
        <v>20.2</v>
      </c>
      <c r="AJ10" s="17">
        <v>3.64</v>
      </c>
      <c r="AK10" s="17">
        <v>0.68</v>
      </c>
      <c r="AL10" s="17">
        <v>2.88</v>
      </c>
      <c r="AM10" s="17">
        <v>0.46600000000000003</v>
      </c>
      <c r="AN10" s="17">
        <v>2.92</v>
      </c>
      <c r="AO10" s="17">
        <v>0.55200000000000005</v>
      </c>
      <c r="AP10" s="17">
        <v>1.63</v>
      </c>
      <c r="AQ10" s="17">
        <v>0.27</v>
      </c>
      <c r="AR10" s="17">
        <v>1.84</v>
      </c>
      <c r="AS10" s="17">
        <v>0.27900000000000003</v>
      </c>
      <c r="AT10" s="17">
        <v>1.079</v>
      </c>
      <c r="AU10" s="17">
        <v>0.34200000000000003</v>
      </c>
      <c r="AV10" s="19">
        <v>17.600000000000001</v>
      </c>
      <c r="AW10" s="17">
        <v>11.97</v>
      </c>
      <c r="AX10" s="17">
        <v>2.93</v>
      </c>
      <c r="AZ10" s="123"/>
    </row>
    <row r="11" spans="1:54">
      <c r="A11" s="26" t="s">
        <v>159</v>
      </c>
      <c r="B11" s="53" t="s">
        <v>187</v>
      </c>
      <c r="C11" s="9"/>
      <c r="D11" s="19">
        <v>74.88</v>
      </c>
      <c r="E11" s="19">
        <v>0.214</v>
      </c>
      <c r="F11" s="19">
        <v>14.388999999999999</v>
      </c>
      <c r="G11" s="19">
        <v>1.9870000000000001</v>
      </c>
      <c r="H11" s="19">
        <f t="shared" si="1"/>
        <v>1.7879026000000002</v>
      </c>
      <c r="I11" s="19">
        <v>3.9E-2</v>
      </c>
      <c r="J11" s="19">
        <v>0.26600000000000001</v>
      </c>
      <c r="K11" s="19">
        <v>1.2130000000000001</v>
      </c>
      <c r="L11" s="19">
        <v>3.3559999999999999</v>
      </c>
      <c r="M11" s="19">
        <v>3.6309999999999998</v>
      </c>
      <c r="N11" s="19">
        <v>2.5999999999999999E-2</v>
      </c>
      <c r="O11" s="17"/>
      <c r="P11" s="178">
        <f t="shared" si="0"/>
        <v>20.964393292155052</v>
      </c>
      <c r="Q11" s="17">
        <v>1.25</v>
      </c>
      <c r="R11" s="17">
        <v>100.46</v>
      </c>
      <c r="T11" s="17">
        <v>6.43</v>
      </c>
      <c r="U11" s="17">
        <v>52.6</v>
      </c>
      <c r="V11" s="17">
        <v>20</v>
      </c>
      <c r="W11" s="17">
        <v>7.1</v>
      </c>
      <c r="X11" s="17">
        <v>16.25</v>
      </c>
      <c r="Y11" s="17">
        <v>129.4</v>
      </c>
      <c r="Z11" s="17">
        <v>92.3</v>
      </c>
      <c r="AA11" s="17">
        <v>25.2</v>
      </c>
      <c r="AB11" s="17">
        <v>129.69999999999999</v>
      </c>
      <c r="AC11" s="17">
        <v>6.43</v>
      </c>
      <c r="AD11" s="17">
        <v>5.5</v>
      </c>
      <c r="AE11" s="17">
        <v>799</v>
      </c>
      <c r="AF11" s="17">
        <v>23.98</v>
      </c>
      <c r="AG11" s="17">
        <v>36.4</v>
      </c>
      <c r="AH11" s="17">
        <v>4.84</v>
      </c>
      <c r="AI11" s="17">
        <v>16.829999999999998</v>
      </c>
      <c r="AJ11" s="17">
        <v>3.5</v>
      </c>
      <c r="AK11" s="17">
        <v>0.65100000000000002</v>
      </c>
      <c r="AL11" s="17">
        <v>3.4</v>
      </c>
      <c r="AM11" s="17">
        <v>0.55100000000000005</v>
      </c>
      <c r="AN11" s="17">
        <v>3.57</v>
      </c>
      <c r="AO11" s="17">
        <v>0.83099999999999996</v>
      </c>
      <c r="AP11" s="17">
        <v>2.4300000000000002</v>
      </c>
      <c r="AQ11" s="17">
        <v>0.36099999999999999</v>
      </c>
      <c r="AR11" s="17">
        <v>2.61</v>
      </c>
      <c r="AS11" s="17">
        <v>0.40400000000000003</v>
      </c>
      <c r="AT11" s="17">
        <v>1.1120000000000001</v>
      </c>
      <c r="AU11" s="17">
        <v>0.53300000000000003</v>
      </c>
      <c r="AV11" s="19">
        <v>16.2</v>
      </c>
      <c r="AW11" s="17">
        <v>10.77</v>
      </c>
      <c r="AX11" s="17">
        <v>3.15</v>
      </c>
      <c r="AZ11" s="123"/>
    </row>
    <row r="12" spans="1:54">
      <c r="A12" s="26" t="s">
        <v>160</v>
      </c>
      <c r="B12" s="53" t="s">
        <v>187</v>
      </c>
      <c r="C12" s="9">
        <v>2.14</v>
      </c>
      <c r="D12" s="19">
        <v>74.957999999999998</v>
      </c>
      <c r="E12" s="19">
        <v>0.20499999999999999</v>
      </c>
      <c r="F12" s="19">
        <v>13.763</v>
      </c>
      <c r="G12" s="19">
        <v>1.8839999999999999</v>
      </c>
      <c r="H12" s="19">
        <f t="shared" si="1"/>
        <v>1.6952232</v>
      </c>
      <c r="I12" s="19">
        <v>3.9E-2</v>
      </c>
      <c r="J12" s="19">
        <v>0.17899999999999999</v>
      </c>
      <c r="K12" s="19">
        <v>1.5349999999999999</v>
      </c>
      <c r="L12" s="19">
        <v>3.8580000000000001</v>
      </c>
      <c r="M12" s="19">
        <v>3.5459999999999998</v>
      </c>
      <c r="N12" s="19">
        <v>3.2000000000000001E-2</v>
      </c>
      <c r="O12" s="17"/>
      <c r="P12" s="178">
        <f t="shared" si="0"/>
        <v>15.843021285138732</v>
      </c>
      <c r="Q12" s="17">
        <v>0.46</v>
      </c>
      <c r="R12" s="17">
        <v>100.48</v>
      </c>
      <c r="T12" s="17">
        <v>6.04</v>
      </c>
      <c r="U12" s="17">
        <v>50.9</v>
      </c>
      <c r="V12" s="17">
        <v>19.5</v>
      </c>
      <c r="W12" s="17">
        <v>9.3000000000000007</v>
      </c>
      <c r="X12" s="17">
        <v>16.55</v>
      </c>
      <c r="Y12" s="17">
        <v>130.30000000000001</v>
      </c>
      <c r="Z12" s="17">
        <v>111.6</v>
      </c>
      <c r="AA12" s="17">
        <v>13.89</v>
      </c>
      <c r="AB12" s="17">
        <v>121</v>
      </c>
      <c r="AC12" s="17">
        <v>6.38</v>
      </c>
      <c r="AD12" s="17">
        <v>5.76</v>
      </c>
      <c r="AE12" s="17">
        <v>781</v>
      </c>
      <c r="AF12" s="17">
        <v>21.54</v>
      </c>
      <c r="AG12" s="17">
        <v>41.9</v>
      </c>
      <c r="AH12" s="17">
        <v>4.33</v>
      </c>
      <c r="AI12" s="17">
        <v>15.35</v>
      </c>
      <c r="AJ12" s="17">
        <v>2.95</v>
      </c>
      <c r="AK12" s="17">
        <v>0.56299999999999994</v>
      </c>
      <c r="AL12" s="17">
        <v>2.2400000000000002</v>
      </c>
      <c r="AM12" s="17">
        <v>0.39400000000000002</v>
      </c>
      <c r="AN12" s="17">
        <v>2.23</v>
      </c>
      <c r="AO12" s="17">
        <v>0.47499999999999998</v>
      </c>
      <c r="AP12" s="17">
        <v>1.51</v>
      </c>
      <c r="AQ12" s="17">
        <v>0.23200000000000001</v>
      </c>
      <c r="AR12" s="17">
        <v>1.66</v>
      </c>
      <c r="AS12" s="17">
        <v>0.26600000000000001</v>
      </c>
      <c r="AT12" s="17">
        <v>1.107</v>
      </c>
      <c r="AU12" s="17">
        <v>0.627</v>
      </c>
      <c r="AV12" s="19">
        <v>18.7</v>
      </c>
      <c r="AW12" s="17">
        <v>10.6</v>
      </c>
      <c r="AX12" s="17">
        <v>2.88</v>
      </c>
      <c r="AZ12" s="123"/>
    </row>
    <row r="13" spans="1:54">
      <c r="A13" s="26" t="s">
        <v>161</v>
      </c>
      <c r="B13" s="53" t="s">
        <v>188</v>
      </c>
      <c r="C13" s="9"/>
      <c r="D13" s="19">
        <v>73.855000000000004</v>
      </c>
      <c r="E13" s="19">
        <v>0.25700000000000001</v>
      </c>
      <c r="F13" s="19">
        <v>16.143999999999998</v>
      </c>
      <c r="G13" s="19">
        <v>2.14</v>
      </c>
      <c r="H13" s="19">
        <f t="shared" si="1"/>
        <v>1.9255720000000003</v>
      </c>
      <c r="I13" s="19">
        <v>3.6999999999999998E-2</v>
      </c>
      <c r="J13" s="19">
        <v>0.25700000000000001</v>
      </c>
      <c r="K13" s="19">
        <v>1.01</v>
      </c>
      <c r="L13" s="19">
        <v>3.0219999999999998</v>
      </c>
      <c r="M13" s="19">
        <v>3.2269999999999999</v>
      </c>
      <c r="N13" s="19">
        <v>0.05</v>
      </c>
      <c r="O13" s="17"/>
      <c r="P13" s="178">
        <f t="shared" si="0"/>
        <v>19.221628560004518</v>
      </c>
      <c r="Q13" s="17">
        <v>2.42</v>
      </c>
      <c r="R13" s="17">
        <v>100.47</v>
      </c>
      <c r="T13" s="17">
        <v>6.5</v>
      </c>
      <c r="U13" s="17">
        <v>51.3</v>
      </c>
      <c r="V13" s="17">
        <v>10.7</v>
      </c>
      <c r="W13" s="17">
        <v>6.8</v>
      </c>
      <c r="X13" s="17">
        <v>17.239999999999998</v>
      </c>
      <c r="Y13" s="17">
        <v>122.3</v>
      </c>
      <c r="Z13" s="17">
        <v>97.2</v>
      </c>
      <c r="AA13" s="17">
        <v>28.4</v>
      </c>
      <c r="AB13" s="17">
        <v>171.5</v>
      </c>
      <c r="AC13" s="17">
        <v>7.14</v>
      </c>
      <c r="AD13" s="17">
        <v>5.19</v>
      </c>
      <c r="AE13" s="17">
        <v>769</v>
      </c>
      <c r="AF13" s="17">
        <v>83.6</v>
      </c>
      <c r="AG13" s="17">
        <v>59.1</v>
      </c>
      <c r="AH13" s="17">
        <v>19.64</v>
      </c>
      <c r="AI13" s="17">
        <v>65.400000000000006</v>
      </c>
      <c r="AJ13" s="17">
        <v>11.96</v>
      </c>
      <c r="AK13" s="17">
        <v>3.08</v>
      </c>
      <c r="AL13" s="17">
        <v>7.6</v>
      </c>
      <c r="AM13" s="17">
        <v>1.22</v>
      </c>
      <c r="AN13" s="17">
        <v>6.56</v>
      </c>
      <c r="AO13" s="17">
        <v>1.175</v>
      </c>
      <c r="AP13" s="17">
        <v>3.28</v>
      </c>
      <c r="AQ13" s="17">
        <v>0.48799999999999999</v>
      </c>
      <c r="AR13" s="17">
        <v>3.38</v>
      </c>
      <c r="AS13" s="17">
        <v>0.48599999999999999</v>
      </c>
      <c r="AT13" s="17">
        <v>1.052</v>
      </c>
      <c r="AU13" s="17">
        <v>0.46300000000000002</v>
      </c>
      <c r="AV13" s="19">
        <v>20.8</v>
      </c>
      <c r="AW13" s="17">
        <v>10.199999999999999</v>
      </c>
      <c r="AX13" s="17">
        <v>2.84</v>
      </c>
      <c r="AZ13" s="123"/>
    </row>
    <row r="14" spans="1:54">
      <c r="A14" s="26" t="s">
        <v>162</v>
      </c>
      <c r="B14" s="53" t="s">
        <v>189</v>
      </c>
      <c r="C14" s="9">
        <v>2.86</v>
      </c>
      <c r="D14" s="19">
        <v>73.986999999999995</v>
      </c>
      <c r="E14" s="19">
        <v>0.27500000000000002</v>
      </c>
      <c r="F14" s="19">
        <v>15.351000000000001</v>
      </c>
      <c r="G14" s="19">
        <v>2.242</v>
      </c>
      <c r="H14" s="19">
        <f t="shared" si="1"/>
        <v>2.0173516</v>
      </c>
      <c r="I14" s="19">
        <v>3.5000000000000003E-2</v>
      </c>
      <c r="J14" s="19">
        <v>0.29799999999999999</v>
      </c>
      <c r="K14" s="19">
        <v>1.272</v>
      </c>
      <c r="L14" s="19">
        <v>3.0019999999999998</v>
      </c>
      <c r="M14" s="19">
        <v>3.5049999999999999</v>
      </c>
      <c r="N14" s="19">
        <v>3.4000000000000002E-2</v>
      </c>
      <c r="O14" s="17"/>
      <c r="P14" s="178">
        <f t="shared" si="0"/>
        <v>20.846247964937287</v>
      </c>
      <c r="Q14" s="17">
        <v>2.25</v>
      </c>
      <c r="R14" s="17">
        <v>100.5</v>
      </c>
      <c r="T14" s="17">
        <v>6.98</v>
      </c>
      <c r="U14" s="17">
        <v>60.8</v>
      </c>
      <c r="V14" s="17">
        <v>13.6</v>
      </c>
      <c r="W14" s="17">
        <v>9.8000000000000007</v>
      </c>
      <c r="X14" s="17">
        <v>15.37</v>
      </c>
      <c r="Y14" s="17">
        <v>124.9</v>
      </c>
      <c r="Z14" s="17">
        <v>97.5</v>
      </c>
      <c r="AA14" s="17">
        <v>21.27</v>
      </c>
      <c r="AB14" s="17">
        <v>149.19999999999999</v>
      </c>
      <c r="AC14" s="17">
        <v>6.31</v>
      </c>
      <c r="AD14" s="17">
        <v>5.13</v>
      </c>
      <c r="AE14" s="17">
        <v>758</v>
      </c>
      <c r="AF14" s="17">
        <v>44.8</v>
      </c>
      <c r="AG14" s="17">
        <v>40.79</v>
      </c>
      <c r="AH14" s="17">
        <v>7.31</v>
      </c>
      <c r="AI14" s="17">
        <v>24.3</v>
      </c>
      <c r="AJ14" s="17">
        <v>4.29</v>
      </c>
      <c r="AK14" s="17">
        <v>0.81799999999999995</v>
      </c>
      <c r="AL14" s="17">
        <v>3.82</v>
      </c>
      <c r="AM14" s="17">
        <v>0.58899999999999997</v>
      </c>
      <c r="AN14" s="17">
        <v>3.62</v>
      </c>
      <c r="AO14" s="17">
        <v>0.71799999999999997</v>
      </c>
      <c r="AP14" s="17">
        <v>2.06</v>
      </c>
      <c r="AQ14" s="17">
        <v>0.32200000000000001</v>
      </c>
      <c r="AR14" s="17">
        <v>2.25</v>
      </c>
      <c r="AS14" s="17">
        <v>0.33700000000000002</v>
      </c>
      <c r="AT14" s="17">
        <v>1.0960000000000001</v>
      </c>
      <c r="AU14" s="17">
        <v>0.46100000000000002</v>
      </c>
      <c r="AV14" s="19">
        <v>17.8</v>
      </c>
      <c r="AW14" s="17">
        <v>11.44</v>
      </c>
      <c r="AX14" s="17">
        <v>3.03</v>
      </c>
      <c r="AZ14" s="123"/>
    </row>
    <row r="15" spans="1:54">
      <c r="A15" s="26" t="s">
        <v>163</v>
      </c>
      <c r="B15" s="53" t="s">
        <v>189</v>
      </c>
      <c r="C15" s="9">
        <v>2.86</v>
      </c>
      <c r="D15" s="19">
        <v>73.971999999999994</v>
      </c>
      <c r="E15" s="19">
        <v>0.26300000000000001</v>
      </c>
      <c r="F15" s="19">
        <v>14.180999999999999</v>
      </c>
      <c r="G15" s="19">
        <v>2.149</v>
      </c>
      <c r="H15" s="19">
        <f t="shared" si="1"/>
        <v>1.9336702000000001</v>
      </c>
      <c r="I15" s="19">
        <v>5.5E-2</v>
      </c>
      <c r="J15" s="19">
        <v>0.29499999999999998</v>
      </c>
      <c r="K15" s="19">
        <v>1.8560000000000001</v>
      </c>
      <c r="L15" s="19">
        <v>3.6669999999999998</v>
      </c>
      <c r="M15" s="19">
        <v>3.516</v>
      </c>
      <c r="N15" s="19">
        <v>4.5999999999999999E-2</v>
      </c>
      <c r="O15" s="17"/>
      <c r="P15" s="178">
        <f t="shared" si="0"/>
        <v>21.38335492712114</v>
      </c>
      <c r="Q15" s="17">
        <v>0.94</v>
      </c>
      <c r="R15" s="17">
        <v>100.53</v>
      </c>
      <c r="T15" s="17">
        <v>6.48</v>
      </c>
      <c r="U15" s="17">
        <v>57.5</v>
      </c>
      <c r="V15" s="17">
        <v>16.100000000000001</v>
      </c>
      <c r="W15" s="17">
        <v>7.2</v>
      </c>
      <c r="X15" s="17">
        <v>15.02</v>
      </c>
      <c r="Y15" s="17">
        <v>117.8</v>
      </c>
      <c r="Z15" s="17">
        <v>133.5</v>
      </c>
      <c r="AA15" s="17">
        <v>22.1</v>
      </c>
      <c r="AB15" s="17">
        <v>140.5</v>
      </c>
      <c r="AC15" s="17">
        <v>5.8</v>
      </c>
      <c r="AD15" s="17">
        <v>5.44</v>
      </c>
      <c r="AE15" s="17">
        <v>776</v>
      </c>
      <c r="AF15" s="17">
        <v>26.4</v>
      </c>
      <c r="AG15" s="17">
        <v>41</v>
      </c>
      <c r="AH15" s="17">
        <v>5</v>
      </c>
      <c r="AI15" s="17">
        <v>18.2</v>
      </c>
      <c r="AJ15" s="17">
        <v>3.48</v>
      </c>
      <c r="AK15" s="17">
        <v>0.81</v>
      </c>
      <c r="AL15" s="17">
        <v>3.31</v>
      </c>
      <c r="AM15" s="17">
        <v>0.499</v>
      </c>
      <c r="AN15" s="17">
        <v>3.19</v>
      </c>
      <c r="AO15" s="17">
        <v>0.71699999999999997</v>
      </c>
      <c r="AP15" s="17">
        <v>2.12</v>
      </c>
      <c r="AQ15" s="17">
        <v>0.33900000000000002</v>
      </c>
      <c r="AR15" s="17">
        <v>2.33</v>
      </c>
      <c r="AS15" s="17">
        <v>0.36799999999999999</v>
      </c>
      <c r="AT15" s="17">
        <v>1.0129999999999999</v>
      </c>
      <c r="AU15" s="17">
        <v>0.72</v>
      </c>
      <c r="AV15" s="19">
        <v>15.4</v>
      </c>
      <c r="AW15" s="17">
        <v>10.71</v>
      </c>
      <c r="AX15" s="17">
        <v>2.98</v>
      </c>
      <c r="AZ15" s="123"/>
    </row>
    <row r="16" spans="1:54">
      <c r="A16" s="26" t="s">
        <v>166</v>
      </c>
      <c r="B16" s="53" t="s">
        <v>190</v>
      </c>
      <c r="C16" s="9">
        <v>2.69</v>
      </c>
      <c r="D16" s="19">
        <v>72.027000000000001</v>
      </c>
      <c r="E16" s="19">
        <v>0.376</v>
      </c>
      <c r="F16" s="19">
        <v>16.045000000000002</v>
      </c>
      <c r="G16" s="19">
        <v>2.69</v>
      </c>
      <c r="H16" s="19">
        <f t="shared" si="1"/>
        <v>2.4204620000000001</v>
      </c>
      <c r="I16" s="19">
        <v>2.5000000000000001E-2</v>
      </c>
      <c r="J16" s="19">
        <v>0.26</v>
      </c>
      <c r="K16" s="19">
        <v>1.7909999999999999</v>
      </c>
      <c r="L16" s="19">
        <v>3.5110000000000001</v>
      </c>
      <c r="M16" s="19">
        <v>3.2170000000000001</v>
      </c>
      <c r="N16" s="19">
        <v>5.8000000000000003E-2</v>
      </c>
      <c r="O16" s="17"/>
      <c r="P16" s="178">
        <f t="shared" si="0"/>
        <v>16.073048459558812</v>
      </c>
      <c r="Q16" s="17">
        <v>2.4500000000000002</v>
      </c>
      <c r="R16" s="17">
        <v>100.14</v>
      </c>
      <c r="T16" s="17">
        <v>13.76</v>
      </c>
      <c r="U16" s="17">
        <v>47.9</v>
      </c>
      <c r="V16" s="17">
        <v>16.5</v>
      </c>
      <c r="W16" s="17">
        <v>5</v>
      </c>
      <c r="X16" s="17">
        <v>16.420000000000002</v>
      </c>
      <c r="Y16" s="17">
        <v>104.2</v>
      </c>
      <c r="Z16" s="17">
        <v>128.1</v>
      </c>
      <c r="AA16" s="17">
        <v>84.9</v>
      </c>
      <c r="AB16" s="17">
        <v>225.8</v>
      </c>
      <c r="AC16" s="17">
        <v>7.12</v>
      </c>
      <c r="AD16" s="17">
        <v>3.23</v>
      </c>
      <c r="AE16" s="17">
        <v>846</v>
      </c>
      <c r="AF16" s="17">
        <v>24.81</v>
      </c>
      <c r="AG16" s="17">
        <v>43</v>
      </c>
      <c r="AH16" s="17">
        <v>5.91</v>
      </c>
      <c r="AI16" s="17">
        <v>24.38</v>
      </c>
      <c r="AJ16" s="17">
        <v>6.3</v>
      </c>
      <c r="AK16" s="17">
        <v>1.431</v>
      </c>
      <c r="AL16" s="17">
        <v>9.16</v>
      </c>
      <c r="AM16" s="17">
        <v>1.544</v>
      </c>
      <c r="AN16" s="17">
        <v>10.82</v>
      </c>
      <c r="AO16" s="17">
        <v>2.4500000000000002</v>
      </c>
      <c r="AP16" s="17">
        <v>7.74</v>
      </c>
      <c r="AQ16" s="17">
        <v>1.157</v>
      </c>
      <c r="AR16" s="17">
        <v>7.56</v>
      </c>
      <c r="AS16" s="17">
        <v>1.2649999999999999</v>
      </c>
      <c r="AT16" s="17">
        <v>1.052</v>
      </c>
      <c r="AU16" s="17">
        <v>0.317</v>
      </c>
      <c r="AV16" s="19">
        <v>17.440000000000001</v>
      </c>
      <c r="AW16" s="17">
        <v>10.27</v>
      </c>
      <c r="AX16" s="17">
        <v>2.46</v>
      </c>
      <c r="AZ16" s="123"/>
      <c r="BA16" s="123"/>
    </row>
    <row r="17" spans="1:53">
      <c r="A17" s="26" t="s">
        <v>167</v>
      </c>
      <c r="B17" s="53" t="s">
        <v>191</v>
      </c>
      <c r="C17" s="9">
        <v>2.69</v>
      </c>
      <c r="D17" s="19">
        <v>73.084999999999994</v>
      </c>
      <c r="E17" s="19">
        <v>0.35899999999999999</v>
      </c>
      <c r="F17" s="19">
        <v>15.365</v>
      </c>
      <c r="G17" s="19">
        <v>2.38</v>
      </c>
      <c r="H17" s="19">
        <f t="shared" si="1"/>
        <v>2.141524</v>
      </c>
      <c r="I17" s="19">
        <v>4.1000000000000002E-2</v>
      </c>
      <c r="J17" s="19">
        <v>0.17399999999999999</v>
      </c>
      <c r="K17" s="19">
        <v>1.5980000000000001</v>
      </c>
      <c r="L17" s="19">
        <v>3.5019999999999998</v>
      </c>
      <c r="M17" s="19">
        <v>3.4630000000000001</v>
      </c>
      <c r="N17" s="19">
        <v>3.3000000000000002E-2</v>
      </c>
      <c r="O17" s="17"/>
      <c r="P17" s="178">
        <f t="shared" si="0"/>
        <v>12.653063979030472</v>
      </c>
      <c r="Q17" s="17">
        <v>1.95</v>
      </c>
      <c r="R17" s="17">
        <v>99.95</v>
      </c>
      <c r="T17" s="17">
        <v>13.31</v>
      </c>
      <c r="U17" s="17">
        <v>42.8</v>
      </c>
      <c r="V17" s="17">
        <v>16</v>
      </c>
      <c r="W17" s="17">
        <v>7.13</v>
      </c>
      <c r="X17" s="17">
        <v>16.260000000000002</v>
      </c>
      <c r="Y17" s="17">
        <v>111.5</v>
      </c>
      <c r="Z17" s="17">
        <v>115.8</v>
      </c>
      <c r="AA17" s="17">
        <v>22.6</v>
      </c>
      <c r="AB17" s="17">
        <v>226.3</v>
      </c>
      <c r="AC17" s="17">
        <v>7.15</v>
      </c>
      <c r="AD17" s="17">
        <v>4.2</v>
      </c>
      <c r="AE17" s="17">
        <v>805</v>
      </c>
      <c r="AF17" s="17">
        <v>21.59</v>
      </c>
      <c r="AG17" s="17">
        <v>45.7</v>
      </c>
      <c r="AH17" s="17">
        <v>5.19</v>
      </c>
      <c r="AI17" s="17">
        <v>20.5</v>
      </c>
      <c r="AJ17" s="17">
        <v>4.21</v>
      </c>
      <c r="AK17" s="17">
        <v>0.84699999999999998</v>
      </c>
      <c r="AL17" s="17">
        <v>3.96</v>
      </c>
      <c r="AM17" s="17">
        <v>0.63400000000000001</v>
      </c>
      <c r="AN17" s="17">
        <v>4</v>
      </c>
      <c r="AO17" s="17">
        <v>0.81299999999999994</v>
      </c>
      <c r="AP17" s="17">
        <v>2.46</v>
      </c>
      <c r="AQ17" s="17">
        <v>0.33700000000000002</v>
      </c>
      <c r="AR17" s="17">
        <v>2.44</v>
      </c>
      <c r="AS17" s="17">
        <v>0.38700000000000001</v>
      </c>
      <c r="AT17" s="17">
        <v>0.98</v>
      </c>
      <c r="AU17" s="17">
        <v>0.38400000000000001</v>
      </c>
      <c r="AV17" s="19">
        <v>18.739999999999998</v>
      </c>
      <c r="AW17" s="17">
        <v>10.63</v>
      </c>
      <c r="AX17" s="17">
        <v>2.4300000000000002</v>
      </c>
      <c r="AZ17" s="123"/>
    </row>
    <row r="18" spans="1:53">
      <c r="A18" s="26" t="s">
        <v>168</v>
      </c>
      <c r="B18" s="53" t="s">
        <v>185</v>
      </c>
      <c r="C18" s="9">
        <v>2.5299999999999998</v>
      </c>
      <c r="D18" s="19">
        <v>71.462000000000003</v>
      </c>
      <c r="E18" s="19">
        <v>0.33800000000000002</v>
      </c>
      <c r="F18" s="19">
        <v>15.862</v>
      </c>
      <c r="G18" s="19">
        <v>3.0920000000000001</v>
      </c>
      <c r="H18" s="19">
        <f t="shared" si="1"/>
        <v>2.7821816000000004</v>
      </c>
      <c r="I18" s="19">
        <v>3.5999999999999997E-2</v>
      </c>
      <c r="J18" s="19">
        <v>0.67900000000000005</v>
      </c>
      <c r="K18" s="19">
        <v>2.3130000000000002</v>
      </c>
      <c r="L18" s="19">
        <v>3.1160000000000001</v>
      </c>
      <c r="M18" s="19">
        <v>3.0329999999999999</v>
      </c>
      <c r="N18" s="19">
        <v>6.8000000000000005E-2</v>
      </c>
      <c r="O18" s="17"/>
      <c r="P18" s="178">
        <f t="shared" si="0"/>
        <v>30.319268922219305</v>
      </c>
      <c r="Q18" s="17">
        <v>1.94</v>
      </c>
      <c r="R18" s="17">
        <v>99.93</v>
      </c>
      <c r="T18" s="17">
        <v>12.26</v>
      </c>
      <c r="U18" s="17">
        <v>95.3</v>
      </c>
      <c r="V18" s="17">
        <v>24.4</v>
      </c>
      <c r="W18" s="17">
        <v>8.48</v>
      </c>
      <c r="X18" s="17">
        <v>17.84</v>
      </c>
      <c r="Y18" s="17">
        <v>109.2</v>
      </c>
      <c r="Z18" s="17">
        <v>137.80000000000001</v>
      </c>
      <c r="AA18" s="17">
        <v>40.74</v>
      </c>
      <c r="AB18" s="17">
        <v>150.9</v>
      </c>
      <c r="AC18" s="17">
        <v>5.21</v>
      </c>
      <c r="AD18" s="17">
        <v>5.29</v>
      </c>
      <c r="AE18" s="17">
        <v>833.6</v>
      </c>
      <c r="AF18" s="17">
        <v>124.2</v>
      </c>
      <c r="AG18" s="17">
        <v>63.23</v>
      </c>
      <c r="AH18" s="17">
        <v>31.73</v>
      </c>
      <c r="AI18" s="17">
        <v>106.9</v>
      </c>
      <c r="AJ18" s="17">
        <v>18.96</v>
      </c>
      <c r="AK18" s="17">
        <v>3.8639999999999999</v>
      </c>
      <c r="AL18" s="17">
        <v>12.24</v>
      </c>
      <c r="AM18" s="17">
        <v>1.8320000000000001</v>
      </c>
      <c r="AN18" s="17">
        <v>10.29</v>
      </c>
      <c r="AO18" s="17">
        <v>1.7629999999999999</v>
      </c>
      <c r="AP18" s="17">
        <v>4.8</v>
      </c>
      <c r="AQ18" s="17">
        <v>0.67300000000000004</v>
      </c>
      <c r="AR18" s="17">
        <v>4.42</v>
      </c>
      <c r="AS18" s="17">
        <v>0.60799999999999998</v>
      </c>
      <c r="AT18" s="17">
        <v>1.0109999999999999</v>
      </c>
      <c r="AU18" s="17">
        <v>0.34200000000000003</v>
      </c>
      <c r="AV18" s="19">
        <v>15.67</v>
      </c>
      <c r="AW18" s="17">
        <v>10.029999999999999</v>
      </c>
      <c r="AX18" s="17">
        <v>2.61</v>
      </c>
      <c r="AZ18" s="123"/>
    </row>
    <row r="19" spans="1:53">
      <c r="A19" s="26" t="s">
        <v>169</v>
      </c>
      <c r="B19" s="53" t="s">
        <v>184</v>
      </c>
      <c r="C19" s="9"/>
      <c r="D19" s="19">
        <v>66.899000000000001</v>
      </c>
      <c r="E19" s="19">
        <v>0.54700000000000004</v>
      </c>
      <c r="F19" s="19">
        <v>16.094000000000001</v>
      </c>
      <c r="G19" s="19">
        <v>4.2539999999999996</v>
      </c>
      <c r="H19" s="19">
        <f t="shared" si="1"/>
        <v>3.8277492</v>
      </c>
      <c r="I19" s="19">
        <v>7.5999999999999998E-2</v>
      </c>
      <c r="J19" s="19">
        <v>1.5329999999999999</v>
      </c>
      <c r="K19" s="19">
        <v>4.4459999999999997</v>
      </c>
      <c r="L19" s="19">
        <v>3.6190000000000002</v>
      </c>
      <c r="M19" s="19">
        <v>2.4279999999999999</v>
      </c>
      <c r="N19" s="19">
        <v>0.104</v>
      </c>
      <c r="O19" s="17"/>
      <c r="P19" s="178">
        <f t="shared" si="0"/>
        <v>41.658184903558727</v>
      </c>
      <c r="Q19" s="17">
        <v>0.41</v>
      </c>
      <c r="R19" s="17">
        <v>100.57</v>
      </c>
      <c r="T19" s="17">
        <v>18.739999999999998</v>
      </c>
      <c r="U19" s="17">
        <v>131.5</v>
      </c>
      <c r="V19" s="17">
        <v>34.200000000000003</v>
      </c>
      <c r="W19" s="17">
        <v>8.5</v>
      </c>
      <c r="X19" s="17">
        <v>15.86</v>
      </c>
      <c r="Y19" s="17">
        <v>80.739999999999995</v>
      </c>
      <c r="Z19" s="17">
        <v>217.8</v>
      </c>
      <c r="AA19" s="17">
        <v>25.03</v>
      </c>
      <c r="AB19" s="17">
        <v>190.6</v>
      </c>
      <c r="AC19" s="17">
        <v>5.9</v>
      </c>
      <c r="AD19" s="17">
        <v>1.9890000000000001</v>
      </c>
      <c r="AE19" s="17">
        <v>618.1</v>
      </c>
      <c r="AF19" s="17">
        <v>19.77</v>
      </c>
      <c r="AG19" s="17">
        <v>39.119999999999997</v>
      </c>
      <c r="AH19" s="17">
        <v>4.742</v>
      </c>
      <c r="AI19" s="17">
        <v>18.809999999999999</v>
      </c>
      <c r="AJ19" s="17">
        <v>4.1100000000000003</v>
      </c>
      <c r="AK19" s="17">
        <v>0.96799999999999997</v>
      </c>
      <c r="AL19" s="17">
        <v>4.28</v>
      </c>
      <c r="AM19" s="17">
        <v>0.67500000000000004</v>
      </c>
      <c r="AN19" s="17">
        <v>4.2300000000000004</v>
      </c>
      <c r="AO19" s="17">
        <v>0.88</v>
      </c>
      <c r="AP19" s="17">
        <v>2.7</v>
      </c>
      <c r="AQ19" s="17">
        <v>0.38200000000000001</v>
      </c>
      <c r="AR19" s="17">
        <v>2.72</v>
      </c>
      <c r="AS19" s="17">
        <v>0.42299999999999999</v>
      </c>
      <c r="AT19" s="17">
        <v>1.0880000000000001</v>
      </c>
      <c r="AU19" s="17">
        <v>0.22700000000000001</v>
      </c>
      <c r="AV19" s="19">
        <v>12.13</v>
      </c>
      <c r="AW19" s="17">
        <v>8.36</v>
      </c>
      <c r="AX19" s="17">
        <v>1.9079999999999999</v>
      </c>
      <c r="AZ19" s="123"/>
    </row>
    <row r="20" spans="1:53">
      <c r="A20" s="26" t="s">
        <v>170</v>
      </c>
      <c r="B20" s="53" t="s">
        <v>192</v>
      </c>
      <c r="C20" s="9">
        <v>2.64</v>
      </c>
      <c r="D20" s="19">
        <v>70.381</v>
      </c>
      <c r="E20" s="19">
        <v>0.39800000000000002</v>
      </c>
      <c r="F20" s="19">
        <v>15.585000000000001</v>
      </c>
      <c r="G20" s="19">
        <v>3.45</v>
      </c>
      <c r="H20" s="19">
        <f t="shared" si="1"/>
        <v>3.1043100000000003</v>
      </c>
      <c r="I20" s="19">
        <v>5.7000000000000002E-2</v>
      </c>
      <c r="J20" s="19">
        <v>0.88200000000000001</v>
      </c>
      <c r="K20" s="19">
        <v>3.0030000000000001</v>
      </c>
      <c r="L20" s="19">
        <v>3.2</v>
      </c>
      <c r="M20" s="19">
        <v>2.9710000000000001</v>
      </c>
      <c r="N20" s="19">
        <v>7.2999999999999995E-2</v>
      </c>
      <c r="O20" s="17"/>
      <c r="P20" s="178">
        <f t="shared" si="0"/>
        <v>33.62332821876646</v>
      </c>
      <c r="Q20" s="17">
        <v>1.77</v>
      </c>
      <c r="R20" s="17">
        <v>100.02</v>
      </c>
      <c r="T20" s="17">
        <v>14.11</v>
      </c>
      <c r="U20" s="17">
        <v>115.6</v>
      </c>
      <c r="V20" s="17">
        <v>31.7</v>
      </c>
      <c r="W20" s="17">
        <v>7.5</v>
      </c>
      <c r="X20" s="17">
        <v>15.72</v>
      </c>
      <c r="Y20" s="17">
        <v>104.8</v>
      </c>
      <c r="Z20" s="17">
        <v>160.69999999999999</v>
      </c>
      <c r="AA20" s="17">
        <v>25.72</v>
      </c>
      <c r="AB20" s="17">
        <v>144.4</v>
      </c>
      <c r="AC20" s="17">
        <v>5.44</v>
      </c>
      <c r="AD20" s="17">
        <v>4.0979999999999999</v>
      </c>
      <c r="AE20" s="17">
        <v>780.8</v>
      </c>
      <c r="AF20" s="17">
        <v>43.78</v>
      </c>
      <c r="AG20" s="17">
        <v>43.44</v>
      </c>
      <c r="AH20" s="17">
        <v>8.91</v>
      </c>
      <c r="AI20" s="17">
        <v>32.06</v>
      </c>
      <c r="AJ20" s="17">
        <v>6.12</v>
      </c>
      <c r="AK20" s="17">
        <v>1.409</v>
      </c>
      <c r="AL20" s="17">
        <v>5.59</v>
      </c>
      <c r="AM20" s="17">
        <v>0.84799999999999998</v>
      </c>
      <c r="AN20" s="17">
        <v>4.96</v>
      </c>
      <c r="AO20" s="17">
        <v>0.96399999999999997</v>
      </c>
      <c r="AP20" s="17">
        <v>2.68</v>
      </c>
      <c r="AQ20" s="17">
        <v>0.379</v>
      </c>
      <c r="AR20" s="17">
        <v>2.74</v>
      </c>
      <c r="AS20" s="17">
        <v>0.39500000000000002</v>
      </c>
      <c r="AT20" s="17">
        <v>1.0269999999999999</v>
      </c>
      <c r="AU20" s="17">
        <v>0.41199999999999998</v>
      </c>
      <c r="AV20" s="19">
        <v>13.43</v>
      </c>
      <c r="AW20" s="17">
        <v>10.210000000000001</v>
      </c>
      <c r="AX20" s="17">
        <v>2.34</v>
      </c>
      <c r="AZ20" s="123"/>
    </row>
    <row r="21" spans="1:53">
      <c r="A21" s="26" t="s">
        <v>172</v>
      </c>
      <c r="B21" s="53" t="s">
        <v>194</v>
      </c>
      <c r="C21" s="9">
        <v>2.31</v>
      </c>
      <c r="D21" s="19">
        <v>73.236999999999995</v>
      </c>
      <c r="E21" s="19">
        <v>0.315</v>
      </c>
      <c r="F21" s="19">
        <v>15.563000000000001</v>
      </c>
      <c r="G21" s="19">
        <v>2.5670000000000002</v>
      </c>
      <c r="H21" s="19">
        <f>G21*0.8998</f>
        <v>2.3097866000000002</v>
      </c>
      <c r="I21" s="19">
        <v>4.2999999999999997E-2</v>
      </c>
      <c r="J21" s="19">
        <v>0.224</v>
      </c>
      <c r="K21" s="19">
        <v>1.8560000000000001</v>
      </c>
      <c r="L21" s="19">
        <v>3.129</v>
      </c>
      <c r="M21" s="19">
        <v>3.0369999999999999</v>
      </c>
      <c r="N21" s="19">
        <v>0.03</v>
      </c>
      <c r="O21" s="17"/>
      <c r="P21" s="178">
        <f>100*(J21/40.3)/((J21/40.3)+(H21/71.85))</f>
        <v>14.741323409808741</v>
      </c>
      <c r="Q21" s="17">
        <v>2.06</v>
      </c>
      <c r="R21" s="17">
        <v>99.93</v>
      </c>
      <c r="T21" s="17">
        <v>9.27</v>
      </c>
      <c r="U21" s="17">
        <v>74.8</v>
      </c>
      <c r="V21" s="17">
        <v>23.3</v>
      </c>
      <c r="W21" s="17">
        <v>9.6999999999999993</v>
      </c>
      <c r="X21" s="17">
        <v>15.8</v>
      </c>
      <c r="Y21" s="17">
        <v>105.3</v>
      </c>
      <c r="Z21" s="17">
        <v>125.2</v>
      </c>
      <c r="AA21" s="17">
        <v>8.61</v>
      </c>
      <c r="AB21" s="17">
        <v>154.69999999999999</v>
      </c>
      <c r="AC21" s="17">
        <v>5.36</v>
      </c>
      <c r="AD21" s="17">
        <v>4.58</v>
      </c>
      <c r="AE21" s="17">
        <v>766</v>
      </c>
      <c r="AF21" s="17">
        <v>15.31</v>
      </c>
      <c r="AG21" s="17">
        <v>29.6</v>
      </c>
      <c r="AH21" s="17">
        <v>2.84</v>
      </c>
      <c r="AI21" s="17">
        <v>9.69</v>
      </c>
      <c r="AJ21" s="17">
        <v>1.68</v>
      </c>
      <c r="AK21" s="17">
        <v>0.51500000000000001</v>
      </c>
      <c r="AL21" s="17">
        <v>1.62</v>
      </c>
      <c r="AM21" s="17">
        <v>0.23899999999999999</v>
      </c>
      <c r="AN21" s="17">
        <v>1.41</v>
      </c>
      <c r="AO21" s="17">
        <v>0.317</v>
      </c>
      <c r="AP21" s="17">
        <v>0.91700000000000004</v>
      </c>
      <c r="AQ21" s="17">
        <v>0.14699999999999999</v>
      </c>
      <c r="AR21" s="17">
        <v>1.0069999999999999</v>
      </c>
      <c r="AS21" s="17">
        <v>0.156</v>
      </c>
      <c r="AT21" s="17">
        <v>0.95799999999999996</v>
      </c>
      <c r="AU21" s="17">
        <v>0.38500000000000001</v>
      </c>
      <c r="AV21" s="19">
        <v>17.899999999999999</v>
      </c>
      <c r="AW21" s="17">
        <v>9.0299999999999994</v>
      </c>
      <c r="AX21" s="17">
        <v>2.14</v>
      </c>
      <c r="AZ21" s="123"/>
    </row>
    <row r="22" spans="1:53">
      <c r="A22" s="26" t="s">
        <v>171</v>
      </c>
      <c r="B22" s="53" t="s">
        <v>193</v>
      </c>
      <c r="C22" s="9">
        <v>2.25</v>
      </c>
      <c r="D22" s="19">
        <v>68.975999999999999</v>
      </c>
      <c r="E22" s="19">
        <v>0.45</v>
      </c>
      <c r="F22" s="19">
        <v>15.461</v>
      </c>
      <c r="G22" s="19">
        <v>3.7109999999999999</v>
      </c>
      <c r="H22" s="19">
        <f t="shared" si="1"/>
        <v>3.3391578000000002</v>
      </c>
      <c r="I22" s="19">
        <v>6.9000000000000006E-2</v>
      </c>
      <c r="J22" s="19">
        <v>1.2869999999999999</v>
      </c>
      <c r="K22" s="19">
        <v>3.6469999999999998</v>
      </c>
      <c r="L22" s="19">
        <v>3.5470000000000002</v>
      </c>
      <c r="M22" s="19">
        <v>2.7679999999999998</v>
      </c>
      <c r="N22" s="19">
        <v>8.3000000000000004E-2</v>
      </c>
      <c r="O22" s="17"/>
      <c r="P22" s="178">
        <f t="shared" si="0"/>
        <v>40.729102134832281</v>
      </c>
      <c r="Q22" s="17">
        <v>0.89</v>
      </c>
      <c r="R22" s="17">
        <v>99.78</v>
      </c>
      <c r="T22" s="17">
        <v>15.88</v>
      </c>
      <c r="U22" s="17">
        <v>127</v>
      </c>
      <c r="V22" s="17">
        <v>43</v>
      </c>
      <c r="W22" s="17">
        <v>12.82</v>
      </c>
      <c r="X22" s="17">
        <v>15.69</v>
      </c>
      <c r="Y22" s="17">
        <v>96.3</v>
      </c>
      <c r="Z22" s="17">
        <v>186.3</v>
      </c>
      <c r="AA22" s="17">
        <v>20.149999999999999</v>
      </c>
      <c r="AB22" s="17">
        <v>151.4</v>
      </c>
      <c r="AC22" s="17">
        <v>5.54</v>
      </c>
      <c r="AD22" s="17">
        <v>4.4080000000000004</v>
      </c>
      <c r="AE22" s="17">
        <v>729.6</v>
      </c>
      <c r="AF22" s="17">
        <v>21.39</v>
      </c>
      <c r="AG22" s="17">
        <v>37.49</v>
      </c>
      <c r="AH22" s="17">
        <v>4.3739999999999997</v>
      </c>
      <c r="AI22" s="17">
        <v>16.7</v>
      </c>
      <c r="AJ22" s="17">
        <v>3.33</v>
      </c>
      <c r="AK22" s="17">
        <v>0.78800000000000003</v>
      </c>
      <c r="AL22" s="17">
        <v>3.26</v>
      </c>
      <c r="AM22" s="17">
        <v>0.52700000000000002</v>
      </c>
      <c r="AN22" s="17">
        <v>3.22</v>
      </c>
      <c r="AO22" s="17">
        <v>0.68799999999999994</v>
      </c>
      <c r="AP22" s="17">
        <v>2.1179999999999999</v>
      </c>
      <c r="AQ22" s="17">
        <v>0.29799999999999999</v>
      </c>
      <c r="AR22" s="17">
        <v>2.13</v>
      </c>
      <c r="AS22" s="17">
        <v>0.33100000000000002</v>
      </c>
      <c r="AT22" s="17">
        <v>1.0469999999999999</v>
      </c>
      <c r="AU22" s="17">
        <v>0.32800000000000001</v>
      </c>
      <c r="AV22" s="19">
        <v>13.75</v>
      </c>
      <c r="AW22" s="17">
        <v>9.48</v>
      </c>
      <c r="AX22" s="17">
        <v>2.2549999999999999</v>
      </c>
      <c r="AZ22" s="123"/>
    </row>
    <row r="23" spans="1:53">
      <c r="A23" s="26" t="s">
        <v>173</v>
      </c>
      <c r="B23" s="53" t="s">
        <v>193</v>
      </c>
      <c r="C23" s="9"/>
      <c r="D23" s="19">
        <v>69.603999999999999</v>
      </c>
      <c r="E23" s="19">
        <v>0.442</v>
      </c>
      <c r="F23" s="19">
        <v>15.976000000000001</v>
      </c>
      <c r="G23" s="19">
        <v>3.613</v>
      </c>
      <c r="H23" s="19">
        <f t="shared" si="1"/>
        <v>3.2509774</v>
      </c>
      <c r="I23" s="19">
        <v>5.8000000000000003E-2</v>
      </c>
      <c r="J23" s="19">
        <v>1.0309999999999999</v>
      </c>
      <c r="K23" s="19">
        <v>3.0630000000000002</v>
      </c>
      <c r="L23" s="19">
        <v>3.4279999999999999</v>
      </c>
      <c r="M23" s="19">
        <v>2.7480000000000002</v>
      </c>
      <c r="N23" s="19">
        <v>3.5999999999999997E-2</v>
      </c>
      <c r="O23" s="17"/>
      <c r="P23" s="178">
        <f t="shared" si="0"/>
        <v>36.119129069619873</v>
      </c>
      <c r="Q23" s="17">
        <v>1.23</v>
      </c>
      <c r="R23" s="17">
        <v>100.48</v>
      </c>
      <c r="T23" s="17">
        <v>14.08</v>
      </c>
      <c r="U23" s="17">
        <v>106.6</v>
      </c>
      <c r="V23" s="17">
        <v>36.6</v>
      </c>
      <c r="W23" s="17">
        <v>10.75</v>
      </c>
      <c r="X23" s="17">
        <v>15.87</v>
      </c>
      <c r="Y23" s="17">
        <v>87.9</v>
      </c>
      <c r="Z23" s="17">
        <v>175.4</v>
      </c>
      <c r="AA23" s="17">
        <v>24.2</v>
      </c>
      <c r="AB23" s="17">
        <v>148</v>
      </c>
      <c r="AC23" s="17">
        <v>5.59</v>
      </c>
      <c r="AD23" s="17">
        <v>4.0890000000000004</v>
      </c>
      <c r="AE23" s="17">
        <v>731.9</v>
      </c>
      <c r="AF23" s="17">
        <v>55</v>
      </c>
      <c r="AG23" s="17">
        <v>34.4</v>
      </c>
      <c r="AH23" s="17">
        <v>12.13</v>
      </c>
      <c r="AI23" s="17">
        <v>41.05</v>
      </c>
      <c r="AJ23" s="17">
        <v>7.2</v>
      </c>
      <c r="AK23" s="17">
        <v>1.5369999999999999</v>
      </c>
      <c r="AL23" s="17">
        <v>5.65</v>
      </c>
      <c r="AM23" s="17">
        <v>0.85499999999999998</v>
      </c>
      <c r="AN23" s="17">
        <v>4.95</v>
      </c>
      <c r="AO23" s="17">
        <v>0.92400000000000004</v>
      </c>
      <c r="AP23" s="17">
        <v>2.496</v>
      </c>
      <c r="AQ23" s="17">
        <v>0.35</v>
      </c>
      <c r="AR23" s="17">
        <v>2.41</v>
      </c>
      <c r="AS23" s="17">
        <v>0.33400000000000002</v>
      </c>
      <c r="AT23" s="17">
        <v>1.0580000000000001</v>
      </c>
      <c r="AU23" s="17">
        <v>0.32900000000000001</v>
      </c>
      <c r="AV23" s="19">
        <v>15.64</v>
      </c>
      <c r="AW23" s="17">
        <v>9.3800000000000008</v>
      </c>
      <c r="AX23" s="17">
        <v>2.4249999999999998</v>
      </c>
      <c r="AZ23" s="123"/>
    </row>
    <row r="24" spans="1:53">
      <c r="A24" s="26" t="s">
        <v>174</v>
      </c>
      <c r="B24" s="53" t="s">
        <v>181</v>
      </c>
      <c r="C24" s="9">
        <v>1.95</v>
      </c>
      <c r="D24" s="19">
        <v>72.346000000000004</v>
      </c>
      <c r="E24" s="19">
        <v>0.30299999999999999</v>
      </c>
      <c r="F24" s="19">
        <v>15.343999999999999</v>
      </c>
      <c r="G24" s="19">
        <v>2.6120000000000001</v>
      </c>
      <c r="H24" s="19">
        <f t="shared" si="1"/>
        <v>2.3502776000000001</v>
      </c>
      <c r="I24" s="19">
        <v>0.06</v>
      </c>
      <c r="J24" s="19">
        <v>0.47299999999999998</v>
      </c>
      <c r="K24" s="19">
        <v>2.282</v>
      </c>
      <c r="L24" s="19">
        <v>3.5680000000000001</v>
      </c>
      <c r="M24" s="19">
        <v>2.9620000000000002</v>
      </c>
      <c r="N24" s="19">
        <v>0.05</v>
      </c>
      <c r="O24" s="17"/>
      <c r="P24" s="178">
        <f t="shared" si="0"/>
        <v>26.406156396199023</v>
      </c>
      <c r="Q24" s="17">
        <v>0.95</v>
      </c>
      <c r="R24" s="17">
        <v>100.21</v>
      </c>
      <c r="T24" s="17">
        <v>9.36</v>
      </c>
      <c r="U24" s="17">
        <v>72.5</v>
      </c>
      <c r="V24" s="17">
        <v>19.3</v>
      </c>
      <c r="W24" s="17">
        <v>6.08</v>
      </c>
      <c r="X24" s="17">
        <v>15.74</v>
      </c>
      <c r="Y24" s="17">
        <v>98.6</v>
      </c>
      <c r="Z24" s="17">
        <v>165.3</v>
      </c>
      <c r="AA24" s="17">
        <v>16.04</v>
      </c>
      <c r="AB24" s="17">
        <v>139</v>
      </c>
      <c r="AC24" s="17">
        <v>6.38</v>
      </c>
      <c r="AD24" s="17">
        <v>3.82</v>
      </c>
      <c r="AE24" s="17">
        <v>768</v>
      </c>
      <c r="AF24" s="17">
        <v>22.22</v>
      </c>
      <c r="AG24" s="17">
        <v>39.950000000000003</v>
      </c>
      <c r="AH24" s="17">
        <v>4.49</v>
      </c>
      <c r="AI24" s="17">
        <v>15.88</v>
      </c>
      <c r="AJ24" s="17">
        <v>2.89</v>
      </c>
      <c r="AK24" s="17">
        <v>0.68100000000000005</v>
      </c>
      <c r="AL24" s="17">
        <v>2.83</v>
      </c>
      <c r="AM24" s="17">
        <v>0.41</v>
      </c>
      <c r="AN24" s="17">
        <v>2.65</v>
      </c>
      <c r="AO24" s="17">
        <v>0.58599999999999997</v>
      </c>
      <c r="AP24" s="17">
        <v>1.82</v>
      </c>
      <c r="AQ24" s="17">
        <v>0.28899999999999998</v>
      </c>
      <c r="AR24" s="17">
        <v>1.96</v>
      </c>
      <c r="AS24" s="17">
        <v>0.29899999999999999</v>
      </c>
      <c r="AT24" s="17">
        <v>1.1519999999999999</v>
      </c>
      <c r="AU24" s="17">
        <v>0.442</v>
      </c>
      <c r="AV24" s="19">
        <v>12.66</v>
      </c>
      <c r="AW24" s="17">
        <v>10.28</v>
      </c>
      <c r="AX24" s="17">
        <v>2.4500000000000002</v>
      </c>
      <c r="AZ24" s="123"/>
    </row>
    <row r="25" spans="1:53">
      <c r="A25" s="26" t="s">
        <v>175</v>
      </c>
      <c r="B25" s="53" t="s">
        <v>195</v>
      </c>
      <c r="C25" s="9">
        <v>2.39</v>
      </c>
      <c r="D25" s="19">
        <v>70.626000000000005</v>
      </c>
      <c r="E25" s="19">
        <v>0.4</v>
      </c>
      <c r="F25" s="19">
        <v>15.798</v>
      </c>
      <c r="G25" s="19">
        <v>3.22</v>
      </c>
      <c r="H25" s="19">
        <f t="shared" si="1"/>
        <v>2.8973560000000003</v>
      </c>
      <c r="I25" s="19">
        <v>6.8000000000000005E-2</v>
      </c>
      <c r="J25" s="19">
        <v>0.66100000000000003</v>
      </c>
      <c r="K25" s="19">
        <v>2.59</v>
      </c>
      <c r="L25" s="19">
        <v>3.7410000000000001</v>
      </c>
      <c r="M25" s="19">
        <v>2.8260000000000001</v>
      </c>
      <c r="N25" s="19">
        <v>6.9000000000000006E-2</v>
      </c>
      <c r="O25" s="17"/>
      <c r="P25" s="178">
        <f t="shared" si="0"/>
        <v>28.913868707163015</v>
      </c>
      <c r="Q25" s="17">
        <v>1.1599999999999999</v>
      </c>
      <c r="R25" s="17">
        <v>100.38</v>
      </c>
      <c r="T25" s="17">
        <v>12.06</v>
      </c>
      <c r="U25" s="17">
        <v>88.1</v>
      </c>
      <c r="V25" s="17">
        <v>20.56</v>
      </c>
      <c r="W25" s="17">
        <v>5.92</v>
      </c>
      <c r="X25" s="17">
        <v>16.489999999999998</v>
      </c>
      <c r="Y25" s="17">
        <v>95.7</v>
      </c>
      <c r="Z25" s="17">
        <v>167.8</v>
      </c>
      <c r="AA25" s="17">
        <v>26.76</v>
      </c>
      <c r="AB25" s="17">
        <v>173.6</v>
      </c>
      <c r="AC25" s="17">
        <v>6.25</v>
      </c>
      <c r="AD25" s="17">
        <v>5.64</v>
      </c>
      <c r="AE25" s="17">
        <v>837</v>
      </c>
      <c r="AF25" s="17">
        <v>38.22</v>
      </c>
      <c r="AG25" s="17">
        <v>46.16</v>
      </c>
      <c r="AH25" s="17">
        <v>8.8000000000000007</v>
      </c>
      <c r="AI25" s="17">
        <v>31.99</v>
      </c>
      <c r="AJ25" s="17">
        <v>6.2</v>
      </c>
      <c r="AK25" s="17">
        <v>1.468</v>
      </c>
      <c r="AL25" s="17">
        <v>5.44</v>
      </c>
      <c r="AM25" s="17">
        <v>0.85499999999999998</v>
      </c>
      <c r="AN25" s="17">
        <v>4.8600000000000003</v>
      </c>
      <c r="AO25" s="17">
        <v>0.999</v>
      </c>
      <c r="AP25" s="17">
        <v>2.85</v>
      </c>
      <c r="AQ25" s="17">
        <v>0.39700000000000002</v>
      </c>
      <c r="AR25" s="17">
        <v>2.78</v>
      </c>
      <c r="AS25" s="17">
        <v>0.45300000000000001</v>
      </c>
      <c r="AT25" s="17">
        <v>1.1259999999999999</v>
      </c>
      <c r="AU25" s="17">
        <v>0.378</v>
      </c>
      <c r="AV25" s="19">
        <v>14.54</v>
      </c>
      <c r="AW25" s="17">
        <v>9.64</v>
      </c>
      <c r="AX25" s="17">
        <v>2.294</v>
      </c>
      <c r="AZ25" s="123"/>
    </row>
    <row r="26" spans="1:53">
      <c r="A26" s="26" t="s">
        <v>176</v>
      </c>
      <c r="B26" s="53" t="s">
        <v>196</v>
      </c>
      <c r="C26" s="9">
        <v>2.25</v>
      </c>
      <c r="D26" s="19">
        <v>76.69</v>
      </c>
      <c r="E26" s="19">
        <v>0.108</v>
      </c>
      <c r="F26" s="19">
        <v>13.744</v>
      </c>
      <c r="G26" s="19">
        <v>1.2949999999999999</v>
      </c>
      <c r="H26" s="19">
        <f t="shared" si="1"/>
        <v>1.165241</v>
      </c>
      <c r="I26" s="19">
        <v>1.6E-2</v>
      </c>
      <c r="J26" s="19">
        <v>0.14499999999999999</v>
      </c>
      <c r="K26" s="19">
        <v>0.63300000000000001</v>
      </c>
      <c r="L26" s="19">
        <v>2.7909999999999999</v>
      </c>
      <c r="M26" s="19">
        <v>4.5540000000000003</v>
      </c>
      <c r="N26" s="19">
        <v>2.3E-2</v>
      </c>
      <c r="O26" s="17"/>
      <c r="P26" s="178">
        <f t="shared" si="0"/>
        <v>18.157390693802082</v>
      </c>
      <c r="Q26" s="17">
        <v>1.46</v>
      </c>
      <c r="R26" s="17">
        <v>100.38</v>
      </c>
      <c r="T26" s="17">
        <v>5.53</v>
      </c>
      <c r="U26" s="17">
        <v>42.8</v>
      </c>
      <c r="V26" s="17">
        <v>22.9</v>
      </c>
      <c r="W26" s="17">
        <v>33</v>
      </c>
      <c r="X26" s="17">
        <v>16.11</v>
      </c>
      <c r="Y26" s="17">
        <v>174.4</v>
      </c>
      <c r="Z26" s="17">
        <v>50.4</v>
      </c>
      <c r="AA26" s="17">
        <v>9.58</v>
      </c>
      <c r="AB26" s="17">
        <v>112</v>
      </c>
      <c r="AC26" s="17">
        <v>5.77</v>
      </c>
      <c r="AD26" s="17">
        <v>7.4</v>
      </c>
      <c r="AE26" s="17">
        <v>1030</v>
      </c>
      <c r="AF26" s="17">
        <v>21.44</v>
      </c>
      <c r="AG26" s="17">
        <v>39.799999999999997</v>
      </c>
      <c r="AH26" s="17">
        <v>3.89</v>
      </c>
      <c r="AI26" s="17">
        <v>12.13</v>
      </c>
      <c r="AJ26" s="17">
        <v>2.12</v>
      </c>
      <c r="AK26" s="17">
        <v>0.374</v>
      </c>
      <c r="AL26" s="17">
        <v>1.46</v>
      </c>
      <c r="AM26" s="17">
        <v>0.29199999999999998</v>
      </c>
      <c r="AN26" s="17">
        <v>1.69</v>
      </c>
      <c r="AO26" s="17">
        <v>0.33800000000000002</v>
      </c>
      <c r="AP26" s="17">
        <v>1.0249999999999999</v>
      </c>
      <c r="AQ26" s="17">
        <v>0.16800000000000001</v>
      </c>
      <c r="AR26" s="17">
        <v>1.06</v>
      </c>
      <c r="AS26" s="17">
        <v>0.183</v>
      </c>
      <c r="AT26" s="17">
        <v>1.1719999999999999</v>
      </c>
      <c r="AU26" s="17">
        <v>0.93</v>
      </c>
      <c r="AV26" s="19">
        <v>25.3</v>
      </c>
      <c r="AW26" s="17">
        <v>14.19</v>
      </c>
      <c r="AX26" s="17">
        <v>3.23</v>
      </c>
      <c r="AZ26" s="123"/>
    </row>
    <row r="27" spans="1:53">
      <c r="A27" s="26" t="s">
        <v>177</v>
      </c>
      <c r="B27" s="53" t="s">
        <v>196</v>
      </c>
      <c r="C27" s="9">
        <v>2.25</v>
      </c>
      <c r="D27" s="19">
        <v>76.603999999999999</v>
      </c>
      <c r="E27" s="19">
        <v>0.13300000000000001</v>
      </c>
      <c r="F27" s="19">
        <v>13.069000000000001</v>
      </c>
      <c r="G27" s="19">
        <v>1.3640000000000001</v>
      </c>
      <c r="H27" s="19">
        <f t="shared" si="1"/>
        <v>1.2273272000000002</v>
      </c>
      <c r="I27" s="19">
        <v>2.4E-2</v>
      </c>
      <c r="J27" s="19">
        <v>0.16500000000000001</v>
      </c>
      <c r="K27" s="19">
        <v>0.84399999999999997</v>
      </c>
      <c r="L27" s="19">
        <v>3.2959999999999998</v>
      </c>
      <c r="M27" s="19">
        <v>4.4729999999999999</v>
      </c>
      <c r="N27" s="19">
        <v>2.7E-2</v>
      </c>
      <c r="O27" s="17"/>
      <c r="P27" s="178">
        <f t="shared" si="0"/>
        <v>19.334507039120393</v>
      </c>
      <c r="Q27" s="17">
        <v>0.82</v>
      </c>
      <c r="R27" s="17">
        <v>99.8</v>
      </c>
      <c r="T27" s="17">
        <v>6.39</v>
      </c>
      <c r="U27" s="17">
        <v>48.3</v>
      </c>
      <c r="V27" s="17">
        <v>16.600000000000001</v>
      </c>
      <c r="W27" s="17">
        <v>16.7</v>
      </c>
      <c r="X27" s="17">
        <v>16.68</v>
      </c>
      <c r="Y27" s="17">
        <v>174</v>
      </c>
      <c r="Z27" s="17">
        <v>57.8</v>
      </c>
      <c r="AA27" s="17">
        <v>23.7</v>
      </c>
      <c r="AB27" s="17">
        <v>92.6</v>
      </c>
      <c r="AC27" s="17">
        <v>5.62</v>
      </c>
      <c r="AD27" s="17">
        <v>8.2899999999999991</v>
      </c>
      <c r="AE27" s="17">
        <v>1019</v>
      </c>
      <c r="AF27" s="17">
        <v>32.6</v>
      </c>
      <c r="AG27" s="17">
        <v>50</v>
      </c>
      <c r="AH27" s="17">
        <v>7.84</v>
      </c>
      <c r="AI27" s="17">
        <v>28.1</v>
      </c>
      <c r="AJ27" s="17">
        <v>5.22</v>
      </c>
      <c r="AK27" s="17">
        <v>0.69599999999999995</v>
      </c>
      <c r="AL27" s="17">
        <v>3.99</v>
      </c>
      <c r="AM27" s="17">
        <v>0.67200000000000004</v>
      </c>
      <c r="AN27" s="17">
        <v>3.96</v>
      </c>
      <c r="AO27" s="17">
        <v>0.873</v>
      </c>
      <c r="AP27" s="17">
        <v>2.36</v>
      </c>
      <c r="AQ27" s="17">
        <v>0.39</v>
      </c>
      <c r="AR27" s="17">
        <v>2.97</v>
      </c>
      <c r="AS27" s="17">
        <v>0.46200000000000002</v>
      </c>
      <c r="AT27" s="17">
        <v>1.05</v>
      </c>
      <c r="AU27" s="17">
        <v>0.77</v>
      </c>
      <c r="AV27" s="19">
        <v>26.9</v>
      </c>
      <c r="AW27" s="17">
        <v>12.78</v>
      </c>
      <c r="AX27" s="17">
        <v>3.63</v>
      </c>
      <c r="AZ27" s="123"/>
    </row>
    <row r="28" spans="1:53">
      <c r="A28" s="26" t="s">
        <v>178</v>
      </c>
      <c r="B28" s="53" t="s">
        <v>197</v>
      </c>
      <c r="C28" s="9">
        <v>2.35</v>
      </c>
      <c r="D28" s="19">
        <v>76.58</v>
      </c>
      <c r="E28" s="19">
        <v>9.8000000000000004E-2</v>
      </c>
      <c r="F28" s="19">
        <v>12.891999999999999</v>
      </c>
      <c r="G28" s="19">
        <v>1.3939999999999999</v>
      </c>
      <c r="H28" s="19">
        <f t="shared" si="1"/>
        <v>1.2543211999999999</v>
      </c>
      <c r="I28" s="19">
        <v>2.3E-2</v>
      </c>
      <c r="J28" s="19">
        <v>0.14899999999999999</v>
      </c>
      <c r="K28" s="19">
        <v>0.95399999999999996</v>
      </c>
      <c r="L28" s="19">
        <v>3.8639999999999999</v>
      </c>
      <c r="M28" s="19">
        <v>4.0149999999999997</v>
      </c>
      <c r="N28" s="19">
        <v>3.1E-2</v>
      </c>
      <c r="O28" s="17"/>
      <c r="P28" s="178">
        <f t="shared" si="0"/>
        <v>17.477244208970685</v>
      </c>
      <c r="Q28" s="17">
        <v>0.43</v>
      </c>
      <c r="R28" s="17">
        <v>100.44</v>
      </c>
      <c r="T28" s="17">
        <v>4.49</v>
      </c>
      <c r="U28" s="17">
        <v>38.299999999999997</v>
      </c>
      <c r="V28" s="17">
        <v>17.399999999999999</v>
      </c>
      <c r="W28" s="17">
        <v>17</v>
      </c>
      <c r="X28" s="17">
        <v>14.73</v>
      </c>
      <c r="Y28" s="17">
        <v>143.30000000000001</v>
      </c>
      <c r="Z28" s="17">
        <v>72.3</v>
      </c>
      <c r="AA28" s="17">
        <v>14.14</v>
      </c>
      <c r="AB28" s="17">
        <v>77.599999999999994</v>
      </c>
      <c r="AC28" s="17">
        <v>6.56</v>
      </c>
      <c r="AD28" s="17">
        <v>6.64</v>
      </c>
      <c r="AE28" s="17">
        <v>822</v>
      </c>
      <c r="AF28" s="17">
        <v>24.6</v>
      </c>
      <c r="AG28" s="17">
        <v>45.2</v>
      </c>
      <c r="AH28" s="17">
        <v>4.7300000000000004</v>
      </c>
      <c r="AI28" s="17">
        <v>15.54</v>
      </c>
      <c r="AJ28" s="17">
        <v>2.82</v>
      </c>
      <c r="AK28" s="17">
        <v>0.51600000000000001</v>
      </c>
      <c r="AL28" s="17">
        <v>2.37</v>
      </c>
      <c r="AM28" s="17">
        <v>0.36599999999999999</v>
      </c>
      <c r="AN28" s="17">
        <v>2.2400000000000002</v>
      </c>
      <c r="AO28" s="17">
        <v>0.48</v>
      </c>
      <c r="AP28" s="17">
        <v>1.39</v>
      </c>
      <c r="AQ28" s="17">
        <v>0.23</v>
      </c>
      <c r="AR28" s="17">
        <v>1.5</v>
      </c>
      <c r="AS28" s="17">
        <v>0.25800000000000001</v>
      </c>
      <c r="AT28" s="17">
        <v>1.0669999999999999</v>
      </c>
      <c r="AU28" s="17">
        <v>0.52700000000000002</v>
      </c>
      <c r="AV28" s="19">
        <v>22.1</v>
      </c>
      <c r="AW28" s="17">
        <v>10.89</v>
      </c>
      <c r="AX28" s="17">
        <v>3.03</v>
      </c>
      <c r="AZ28" s="123"/>
    </row>
    <row r="29" spans="1:53">
      <c r="A29" s="26" t="s">
        <v>179</v>
      </c>
      <c r="B29" s="53" t="s">
        <v>198</v>
      </c>
      <c r="C29" s="9">
        <v>2.35</v>
      </c>
      <c r="D29" s="19">
        <v>76.328000000000003</v>
      </c>
      <c r="E29" s="19">
        <v>0.10199999999999999</v>
      </c>
      <c r="F29" s="19">
        <v>14.145</v>
      </c>
      <c r="G29" s="19">
        <v>0.99099999999999999</v>
      </c>
      <c r="H29" s="19">
        <f t="shared" si="1"/>
        <v>0.89170179999999999</v>
      </c>
      <c r="I29" s="19">
        <v>1.4E-2</v>
      </c>
      <c r="J29" s="19">
        <v>0.3</v>
      </c>
      <c r="K29" s="19">
        <v>0.66400000000000003</v>
      </c>
      <c r="L29" s="19">
        <v>3.194</v>
      </c>
      <c r="M29" s="19">
        <v>4.2380000000000004</v>
      </c>
      <c r="N29" s="19">
        <v>2.4E-2</v>
      </c>
      <c r="O29" s="17"/>
      <c r="P29" s="178">
        <f t="shared" si="0"/>
        <v>37.493097212926585</v>
      </c>
      <c r="Q29" s="17">
        <v>1.92</v>
      </c>
      <c r="R29" s="17">
        <v>101.59</v>
      </c>
      <c r="T29" s="17">
        <v>5.54</v>
      </c>
      <c r="U29" s="17">
        <v>39.299999999999997</v>
      </c>
      <c r="V29" s="17">
        <v>16.399999999999999</v>
      </c>
      <c r="W29" s="17">
        <v>14.3</v>
      </c>
      <c r="X29" s="17">
        <v>16.37</v>
      </c>
      <c r="Y29" s="17">
        <v>150.1</v>
      </c>
      <c r="Z29" s="17">
        <v>61</v>
      </c>
      <c r="AA29" s="17">
        <v>11.64</v>
      </c>
      <c r="AB29" s="17">
        <v>91</v>
      </c>
      <c r="AC29" s="17">
        <v>6.91</v>
      </c>
      <c r="AD29" s="17">
        <v>6.05</v>
      </c>
      <c r="AE29" s="17">
        <v>822</v>
      </c>
      <c r="AF29" s="17">
        <v>22.2</v>
      </c>
      <c r="AG29" s="17">
        <v>37.4</v>
      </c>
      <c r="AH29" s="17">
        <v>4.05</v>
      </c>
      <c r="AI29" s="17">
        <v>13.37</v>
      </c>
      <c r="AJ29" s="17">
        <v>2.33</v>
      </c>
      <c r="AK29" s="17">
        <v>0.46</v>
      </c>
      <c r="AL29" s="17">
        <v>1.95</v>
      </c>
      <c r="AM29" s="17">
        <v>0.32900000000000001</v>
      </c>
      <c r="AN29" s="17">
        <v>1.93</v>
      </c>
      <c r="AO29" s="17">
        <v>0.45500000000000002</v>
      </c>
      <c r="AP29" s="17">
        <v>1.23</v>
      </c>
      <c r="AQ29" s="17">
        <v>0.25700000000000001</v>
      </c>
      <c r="AR29" s="17">
        <v>1.32</v>
      </c>
      <c r="AS29" s="17">
        <v>0.224</v>
      </c>
      <c r="AT29" s="17">
        <v>1.1319999999999999</v>
      </c>
      <c r="AU29" s="17">
        <v>0.49</v>
      </c>
      <c r="AV29" s="19">
        <v>22</v>
      </c>
      <c r="AW29" s="17">
        <v>11.52</v>
      </c>
      <c r="AX29" s="17">
        <v>3.17</v>
      </c>
      <c r="AZ29" s="123"/>
    </row>
    <row r="30" spans="1:53">
      <c r="A30" s="26" t="s">
        <v>180</v>
      </c>
      <c r="B30" s="53" t="s">
        <v>199</v>
      </c>
      <c r="C30" s="9">
        <v>2.5299999999999998</v>
      </c>
      <c r="D30" s="19">
        <v>75.183999999999997</v>
      </c>
      <c r="E30" s="19">
        <v>0.16500000000000001</v>
      </c>
      <c r="F30" s="19">
        <v>14.254</v>
      </c>
      <c r="G30" s="19">
        <v>1.754</v>
      </c>
      <c r="H30" s="19">
        <f t="shared" si="1"/>
        <v>1.5782492000000001</v>
      </c>
      <c r="I30" s="19">
        <v>4.5999999999999999E-2</v>
      </c>
      <c r="J30" s="19">
        <v>0.14799999999999999</v>
      </c>
      <c r="K30" s="19">
        <v>1.167</v>
      </c>
      <c r="L30" s="19">
        <v>4.13</v>
      </c>
      <c r="M30" s="19">
        <v>3.1230000000000002</v>
      </c>
      <c r="N30" s="19">
        <v>2.8000000000000001E-2</v>
      </c>
      <c r="O30" s="17"/>
      <c r="P30" s="178">
        <f t="shared" si="0"/>
        <v>14.324077248366814</v>
      </c>
      <c r="Q30" s="17">
        <v>0.97</v>
      </c>
      <c r="R30" s="17">
        <v>99.869</v>
      </c>
      <c r="T30" s="17">
        <v>5.89</v>
      </c>
      <c r="U30" s="17">
        <v>39.4</v>
      </c>
      <c r="V30" s="17">
        <v>16.600000000000001</v>
      </c>
      <c r="W30" s="17">
        <v>27</v>
      </c>
      <c r="X30" s="17">
        <v>17.399999999999999</v>
      </c>
      <c r="Y30" s="17">
        <v>77.3</v>
      </c>
      <c r="Z30" s="17">
        <v>99.3</v>
      </c>
      <c r="AA30" s="17">
        <v>14.06</v>
      </c>
      <c r="AB30" s="17">
        <v>126.9</v>
      </c>
      <c r="AC30" s="17">
        <v>7.24</v>
      </c>
      <c r="AD30" s="17">
        <v>4.3499999999999996</v>
      </c>
      <c r="AE30" s="17">
        <v>828</v>
      </c>
      <c r="AF30" s="17">
        <v>19.829999999999998</v>
      </c>
      <c r="AG30" s="17">
        <v>37.200000000000003</v>
      </c>
      <c r="AH30" s="17">
        <v>4.07</v>
      </c>
      <c r="AI30" s="17">
        <v>13.92</v>
      </c>
      <c r="AJ30" s="17">
        <v>2.74</v>
      </c>
      <c r="AK30" s="17">
        <v>0.59499999999999997</v>
      </c>
      <c r="AL30" s="17">
        <v>2.37</v>
      </c>
      <c r="AM30" s="17">
        <v>0.40300000000000002</v>
      </c>
      <c r="AN30" s="17">
        <v>2.4</v>
      </c>
      <c r="AO30" s="17">
        <v>0.49099999999999999</v>
      </c>
      <c r="AP30" s="17">
        <v>1.31</v>
      </c>
      <c r="AQ30" s="17">
        <v>0.20899999999999999</v>
      </c>
      <c r="AR30" s="17">
        <v>1.48</v>
      </c>
      <c r="AS30" s="17">
        <v>0.24199999999999999</v>
      </c>
      <c r="AT30" s="17">
        <v>1.1180000000000001</v>
      </c>
      <c r="AU30" s="17">
        <v>0.40100000000000002</v>
      </c>
      <c r="AV30" s="19">
        <v>20.6</v>
      </c>
      <c r="AW30" s="17">
        <v>10.81</v>
      </c>
      <c r="AX30" s="17">
        <v>2.96</v>
      </c>
      <c r="AZ30" s="123"/>
      <c r="BA30" s="123"/>
    </row>
    <row r="31" spans="1:53">
      <c r="C31" s="213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1"/>
      <c r="P31" s="211"/>
      <c r="Q31" s="211"/>
      <c r="R31" s="211"/>
      <c r="AZ31" s="123"/>
    </row>
    <row r="32" spans="1:53" s="58" customFormat="1">
      <c r="A32" s="55" t="s">
        <v>200</v>
      </c>
      <c r="B32" s="55"/>
      <c r="C32" s="55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180"/>
      <c r="Q32" s="57"/>
      <c r="R32" s="57"/>
      <c r="AZ32" s="123"/>
    </row>
    <row r="33" spans="1:52" s="26" customFormat="1">
      <c r="A33" s="3" t="s">
        <v>201</v>
      </c>
      <c r="B33" t="s">
        <v>208</v>
      </c>
      <c r="C33" s="9" t="s">
        <v>211</v>
      </c>
      <c r="D33" s="19">
        <v>58.381</v>
      </c>
      <c r="E33" s="19">
        <v>0.82899999999999996</v>
      </c>
      <c r="F33" s="19">
        <v>17.509</v>
      </c>
      <c r="G33" s="19">
        <v>7.4509999999999996</v>
      </c>
      <c r="H33" s="19">
        <f t="shared" ref="H33:H46" si="2">G33*0.8998</f>
        <v>6.7044097999999996</v>
      </c>
      <c r="I33" s="19">
        <v>0.16200000000000001</v>
      </c>
      <c r="J33" s="19">
        <v>3.4820000000000002</v>
      </c>
      <c r="K33" s="19">
        <v>7.7960000000000003</v>
      </c>
      <c r="L33" s="19">
        <v>2.899</v>
      </c>
      <c r="M33" s="19">
        <v>1.353</v>
      </c>
      <c r="N33" s="19">
        <v>0.13800000000000001</v>
      </c>
      <c r="O33" s="17"/>
      <c r="P33" s="178">
        <f t="shared" ref="P33:P46" si="3">100*(J33/40.3)/((J33/40.3)+(H33/71.85))</f>
        <v>48.077710337539081</v>
      </c>
      <c r="Q33" s="19">
        <v>1.17</v>
      </c>
      <c r="R33" s="19">
        <v>100.01</v>
      </c>
      <c r="S33" s="20"/>
      <c r="T33" s="19">
        <v>30.18</v>
      </c>
      <c r="U33" s="19">
        <v>231.1</v>
      </c>
      <c r="V33" s="19">
        <v>79.3</v>
      </c>
      <c r="W33" s="19">
        <v>15.47</v>
      </c>
      <c r="X33" s="19">
        <v>16.329999999999998</v>
      </c>
      <c r="Y33" s="19">
        <v>45.1</v>
      </c>
      <c r="Z33" s="19">
        <v>253.1</v>
      </c>
      <c r="AA33" s="19">
        <v>21.35</v>
      </c>
      <c r="AB33" s="19">
        <v>112.6</v>
      </c>
      <c r="AC33" s="19">
        <v>4.3639999999999999</v>
      </c>
      <c r="AD33" s="19">
        <v>2.4140000000000001</v>
      </c>
      <c r="AE33" s="19">
        <v>464.7</v>
      </c>
      <c r="AF33" s="19">
        <v>13.16</v>
      </c>
      <c r="AG33" s="19">
        <v>26.32</v>
      </c>
      <c r="AH33" s="19">
        <v>3.3140000000000001</v>
      </c>
      <c r="AI33" s="19">
        <v>13.99</v>
      </c>
      <c r="AJ33" s="19">
        <v>3.33</v>
      </c>
      <c r="AK33" s="19">
        <v>0.94699999999999995</v>
      </c>
      <c r="AL33" s="19">
        <v>3.47</v>
      </c>
      <c r="AM33" s="19">
        <v>0.55500000000000005</v>
      </c>
      <c r="AN33" s="19">
        <v>3.66</v>
      </c>
      <c r="AO33" s="19">
        <v>0.79300000000000004</v>
      </c>
      <c r="AP33" s="19">
        <v>2.367</v>
      </c>
      <c r="AQ33" s="19">
        <v>0.318</v>
      </c>
      <c r="AR33" s="19">
        <v>2.27</v>
      </c>
      <c r="AS33" s="19">
        <v>0.33900000000000002</v>
      </c>
      <c r="AT33" s="19">
        <v>0.88300000000000001</v>
      </c>
      <c r="AU33" s="19">
        <v>0.12</v>
      </c>
      <c r="AV33" s="19">
        <v>7.25</v>
      </c>
      <c r="AW33" s="19">
        <v>4.3170000000000002</v>
      </c>
      <c r="AX33" s="19">
        <v>0.97199999999999998</v>
      </c>
      <c r="AZ33" s="123"/>
    </row>
    <row r="34" spans="1:52">
      <c r="A34" s="3" t="s">
        <v>202</v>
      </c>
      <c r="B34" t="s">
        <v>208</v>
      </c>
      <c r="C34" s="9" t="s">
        <v>211</v>
      </c>
      <c r="D34" s="17">
        <v>65.867999999999995</v>
      </c>
      <c r="E34" s="17">
        <v>0.53900000000000003</v>
      </c>
      <c r="F34" s="17">
        <v>16.006</v>
      </c>
      <c r="G34" s="17">
        <v>5.26</v>
      </c>
      <c r="H34" s="19">
        <f t="shared" si="2"/>
        <v>4.7329480000000004</v>
      </c>
      <c r="I34" s="17">
        <v>7.0999999999999994E-2</v>
      </c>
      <c r="J34" s="17">
        <v>1.78</v>
      </c>
      <c r="K34" s="17">
        <v>4.5860000000000003</v>
      </c>
      <c r="L34" s="17">
        <v>3.4780000000000002</v>
      </c>
      <c r="M34" s="17">
        <v>2.2919999999999998</v>
      </c>
      <c r="N34" s="17">
        <v>0.12</v>
      </c>
      <c r="O34" s="17"/>
      <c r="P34" s="178">
        <f t="shared" si="3"/>
        <v>40.138303715119385</v>
      </c>
      <c r="Q34" s="2">
        <v>1.41</v>
      </c>
      <c r="R34" s="2">
        <v>100.29</v>
      </c>
      <c r="T34" s="17">
        <v>19.25</v>
      </c>
      <c r="U34" s="17">
        <v>139.6</v>
      </c>
      <c r="V34" s="17">
        <v>30.98</v>
      </c>
      <c r="W34" s="17">
        <v>7.63</v>
      </c>
      <c r="X34" s="17">
        <v>17.559999999999999</v>
      </c>
      <c r="Y34" s="17">
        <v>71.8</v>
      </c>
      <c r="Z34" s="17">
        <v>215.9</v>
      </c>
      <c r="AA34" s="17">
        <v>23.57</v>
      </c>
      <c r="AB34" s="17">
        <v>176.6</v>
      </c>
      <c r="AC34" s="17">
        <v>5.72</v>
      </c>
      <c r="AD34" s="17">
        <v>2.8279999999999998</v>
      </c>
      <c r="AE34" s="17">
        <v>592.4</v>
      </c>
      <c r="AF34" s="17">
        <v>19.079999999999998</v>
      </c>
      <c r="AG34" s="17">
        <v>37.409999999999997</v>
      </c>
      <c r="AH34" s="17">
        <v>4.548</v>
      </c>
      <c r="AI34" s="17">
        <v>18.28</v>
      </c>
      <c r="AJ34" s="17">
        <v>3.98</v>
      </c>
      <c r="AK34" s="17">
        <v>0.91500000000000004</v>
      </c>
      <c r="AL34" s="17">
        <v>4.13</v>
      </c>
      <c r="AM34" s="17">
        <v>0.624</v>
      </c>
      <c r="AN34" s="17">
        <v>4.0599999999999996</v>
      </c>
      <c r="AO34" s="17">
        <v>0.84299999999999997</v>
      </c>
      <c r="AP34" s="17">
        <v>2.5499999999999998</v>
      </c>
      <c r="AQ34" s="17">
        <v>0.35299999999999998</v>
      </c>
      <c r="AR34" s="17">
        <v>2.52</v>
      </c>
      <c r="AS34" s="17">
        <v>0.39</v>
      </c>
      <c r="AT34" s="17">
        <v>1.012</v>
      </c>
      <c r="AU34" s="17">
        <v>0.188</v>
      </c>
      <c r="AV34" s="17">
        <v>12.25</v>
      </c>
      <c r="AW34" s="17">
        <v>7.77</v>
      </c>
      <c r="AX34" s="17">
        <v>1.718</v>
      </c>
      <c r="AZ34" s="123"/>
    </row>
    <row r="35" spans="1:52">
      <c r="A35" s="3" t="s">
        <v>203</v>
      </c>
      <c r="B35" t="s">
        <v>208</v>
      </c>
      <c r="C35" s="9" t="s">
        <v>211</v>
      </c>
      <c r="D35" s="17">
        <v>65.400000000000006</v>
      </c>
      <c r="E35" s="17">
        <v>0.55200000000000005</v>
      </c>
      <c r="F35" s="17">
        <v>16.378</v>
      </c>
      <c r="G35" s="17">
        <v>5.4009999999999998</v>
      </c>
      <c r="H35" s="19">
        <f t="shared" si="2"/>
        <v>4.8598198000000004</v>
      </c>
      <c r="I35" s="17">
        <v>9.7000000000000003E-2</v>
      </c>
      <c r="J35" s="17">
        <v>1.734</v>
      </c>
      <c r="K35" s="17">
        <v>4.6189999999999998</v>
      </c>
      <c r="L35" s="17">
        <v>3.492</v>
      </c>
      <c r="M35" s="17">
        <v>2.2000000000000002</v>
      </c>
      <c r="N35" s="17">
        <v>0.128</v>
      </c>
      <c r="O35" s="17"/>
      <c r="P35" s="178">
        <f t="shared" si="3"/>
        <v>38.88042365956138</v>
      </c>
      <c r="Q35" s="2">
        <v>1.45</v>
      </c>
      <c r="R35" s="2">
        <v>99.97</v>
      </c>
      <c r="T35" s="17">
        <v>20.02</v>
      </c>
      <c r="U35" s="17">
        <v>146</v>
      </c>
      <c r="V35" s="17">
        <v>34.94</v>
      </c>
      <c r="W35" s="17">
        <v>8.36</v>
      </c>
      <c r="X35" s="17">
        <v>16.45</v>
      </c>
      <c r="Y35" s="17">
        <v>70.22</v>
      </c>
      <c r="Z35" s="17">
        <v>218.5</v>
      </c>
      <c r="AA35" s="17">
        <v>22.58</v>
      </c>
      <c r="AB35" s="17">
        <v>170</v>
      </c>
      <c r="AC35" s="17">
        <v>5.5</v>
      </c>
      <c r="AD35" s="17">
        <v>2.569</v>
      </c>
      <c r="AE35" s="17">
        <v>568.79999999999995</v>
      </c>
      <c r="AF35" s="17">
        <v>18.489999999999998</v>
      </c>
      <c r="AG35" s="17">
        <v>37.74</v>
      </c>
      <c r="AH35" s="17">
        <v>4.4080000000000004</v>
      </c>
      <c r="AI35" s="17">
        <v>17.690000000000001</v>
      </c>
      <c r="AJ35" s="17">
        <v>3.9</v>
      </c>
      <c r="AK35" s="17">
        <v>0.996</v>
      </c>
      <c r="AL35" s="17">
        <v>3.84</v>
      </c>
      <c r="AM35" s="17">
        <v>0.61399999999999999</v>
      </c>
      <c r="AN35" s="17">
        <v>3.85</v>
      </c>
      <c r="AO35" s="17">
        <v>0.84299999999999997</v>
      </c>
      <c r="AP35" s="17">
        <v>2.5099999999999998</v>
      </c>
      <c r="AQ35" s="17">
        <v>0.35899999999999999</v>
      </c>
      <c r="AR35" s="17">
        <v>2.39</v>
      </c>
      <c r="AS35" s="17">
        <v>0.36599999999999999</v>
      </c>
      <c r="AT35" s="17">
        <v>0.96599999999999997</v>
      </c>
      <c r="AU35" s="17">
        <v>0.27600000000000002</v>
      </c>
      <c r="AV35" s="17">
        <v>13.72</v>
      </c>
      <c r="AW35" s="17">
        <v>7.38</v>
      </c>
      <c r="AX35" s="17">
        <v>1.7170000000000001</v>
      </c>
      <c r="AZ35" s="123"/>
    </row>
    <row r="36" spans="1:52">
      <c r="A36" s="3" t="s">
        <v>204</v>
      </c>
      <c r="B36" t="s">
        <v>208</v>
      </c>
      <c r="C36" s="9" t="s">
        <v>211</v>
      </c>
      <c r="D36" s="17">
        <v>65.099000000000004</v>
      </c>
      <c r="E36" s="17">
        <v>0.57199999999999995</v>
      </c>
      <c r="F36" s="17">
        <v>16.312999999999999</v>
      </c>
      <c r="G36" s="17">
        <v>5.5190000000000001</v>
      </c>
      <c r="H36" s="19">
        <f t="shared" si="2"/>
        <v>4.9659962000000002</v>
      </c>
      <c r="I36" s="17">
        <v>9.9000000000000005E-2</v>
      </c>
      <c r="J36" s="17">
        <v>1.8080000000000001</v>
      </c>
      <c r="K36" s="17">
        <v>4.7869999999999999</v>
      </c>
      <c r="L36" s="17">
        <v>3.5</v>
      </c>
      <c r="M36" s="17">
        <v>2.1709999999999998</v>
      </c>
      <c r="N36" s="17">
        <v>0.13200000000000001</v>
      </c>
      <c r="O36" s="17"/>
      <c r="P36" s="178">
        <f t="shared" si="3"/>
        <v>39.360982235622629</v>
      </c>
      <c r="Q36" s="2">
        <v>1.17</v>
      </c>
      <c r="R36" s="2">
        <v>100.23</v>
      </c>
      <c r="T36" s="17">
        <v>20.68</v>
      </c>
      <c r="U36" s="17">
        <v>154.19999999999999</v>
      </c>
      <c r="V36" s="17">
        <v>38.799999999999997</v>
      </c>
      <c r="W36" s="17">
        <v>9.36</v>
      </c>
      <c r="X36" s="17">
        <v>16.579999999999998</v>
      </c>
      <c r="Y36" s="17">
        <v>72.47</v>
      </c>
      <c r="Z36" s="17">
        <v>226</v>
      </c>
      <c r="AA36" s="17">
        <v>27.31</v>
      </c>
      <c r="AB36" s="17">
        <v>173.1</v>
      </c>
      <c r="AC36" s="17">
        <v>5.67</v>
      </c>
      <c r="AD36" s="17">
        <v>2.5550000000000002</v>
      </c>
      <c r="AE36" s="17">
        <v>612.1</v>
      </c>
      <c r="AF36" s="17">
        <v>19.53</v>
      </c>
      <c r="AG36" s="17">
        <v>37.51</v>
      </c>
      <c r="AH36" s="17">
        <v>4.6100000000000003</v>
      </c>
      <c r="AI36" s="17">
        <v>18.52</v>
      </c>
      <c r="AJ36" s="17">
        <v>4.16</v>
      </c>
      <c r="AK36" s="17">
        <v>1.0029999999999999</v>
      </c>
      <c r="AL36" s="17">
        <v>4.21</v>
      </c>
      <c r="AM36" s="17">
        <v>0.66500000000000004</v>
      </c>
      <c r="AN36" s="17">
        <v>4.3600000000000003</v>
      </c>
      <c r="AO36" s="17">
        <v>0.89900000000000002</v>
      </c>
      <c r="AP36" s="17">
        <v>2.77</v>
      </c>
      <c r="AQ36" s="17">
        <v>0.39800000000000002</v>
      </c>
      <c r="AR36" s="17">
        <v>2.6930000000000001</v>
      </c>
      <c r="AS36" s="17">
        <v>0.41599999999999998</v>
      </c>
      <c r="AT36" s="17">
        <v>0.96299999999999997</v>
      </c>
      <c r="AU36" s="17">
        <v>0.127</v>
      </c>
      <c r="AV36" s="17">
        <v>10.52</v>
      </c>
      <c r="AW36" s="17">
        <v>7.4</v>
      </c>
      <c r="AX36" s="17">
        <v>1.6890000000000001</v>
      </c>
      <c r="AZ36" s="123"/>
    </row>
    <row r="37" spans="1:52">
      <c r="A37" s="3" t="s">
        <v>205</v>
      </c>
      <c r="B37" t="s">
        <v>209</v>
      </c>
      <c r="C37" s="9" t="s">
        <v>211</v>
      </c>
      <c r="D37" s="17">
        <v>61.673999999999999</v>
      </c>
      <c r="E37" s="17">
        <v>0.77</v>
      </c>
      <c r="F37" s="17">
        <v>16.925000000000001</v>
      </c>
      <c r="G37" s="17">
        <v>7.0960000000000001</v>
      </c>
      <c r="H37" s="19">
        <f t="shared" si="2"/>
        <v>6.3849808000000001</v>
      </c>
      <c r="I37" s="17">
        <v>0.10100000000000001</v>
      </c>
      <c r="J37" s="17">
        <v>2.367</v>
      </c>
      <c r="K37" s="17">
        <v>5.83</v>
      </c>
      <c r="L37" s="17">
        <v>3.266</v>
      </c>
      <c r="M37" s="17">
        <v>1.81</v>
      </c>
      <c r="N37" s="17">
        <v>0.161</v>
      </c>
      <c r="O37" s="17"/>
      <c r="P37" s="178">
        <f t="shared" si="3"/>
        <v>39.793038306052829</v>
      </c>
      <c r="Q37" s="2">
        <v>0.64</v>
      </c>
      <c r="R37" s="2">
        <v>99.93</v>
      </c>
      <c r="T37" s="17">
        <v>26.94</v>
      </c>
      <c r="U37" s="17">
        <v>200.8</v>
      </c>
      <c r="V37" s="17">
        <v>29.31</v>
      </c>
      <c r="W37" s="17">
        <v>8.4499999999999993</v>
      </c>
      <c r="X37" s="17">
        <v>17.57</v>
      </c>
      <c r="Y37" s="17">
        <v>59.46</v>
      </c>
      <c r="Z37" s="17">
        <v>285.2</v>
      </c>
      <c r="AA37" s="17">
        <v>23.23</v>
      </c>
      <c r="AB37" s="17">
        <v>134.19999999999999</v>
      </c>
      <c r="AC37" s="17">
        <v>5.44</v>
      </c>
      <c r="AD37" s="17">
        <v>2.1429999999999998</v>
      </c>
      <c r="AE37" s="17">
        <v>485.6</v>
      </c>
      <c r="AF37" s="17">
        <v>16.3</v>
      </c>
      <c r="AG37" s="17">
        <v>34.01</v>
      </c>
      <c r="AH37" s="17">
        <v>4.1619999999999999</v>
      </c>
      <c r="AI37" s="17">
        <v>17.03</v>
      </c>
      <c r="AJ37" s="17">
        <v>4.05</v>
      </c>
      <c r="AK37" s="17">
        <v>1.099</v>
      </c>
      <c r="AL37" s="17">
        <v>4.13</v>
      </c>
      <c r="AM37" s="17">
        <v>0.64400000000000002</v>
      </c>
      <c r="AN37" s="17">
        <v>4.1900000000000004</v>
      </c>
      <c r="AO37" s="17">
        <v>0.85699999999999998</v>
      </c>
      <c r="AP37" s="17">
        <v>2.4990000000000001</v>
      </c>
      <c r="AQ37" s="17">
        <v>0.34799999999999998</v>
      </c>
      <c r="AR37" s="17">
        <v>2.4500000000000002</v>
      </c>
      <c r="AS37" s="17">
        <v>0.37</v>
      </c>
      <c r="AT37" s="17">
        <v>0.95699999999999996</v>
      </c>
      <c r="AU37" s="17">
        <v>0.14599999999999999</v>
      </c>
      <c r="AV37" s="17">
        <v>9.5500000000000007</v>
      </c>
      <c r="AW37" s="17">
        <v>5.39</v>
      </c>
      <c r="AX37" s="17">
        <v>1.2370000000000001</v>
      </c>
      <c r="AZ37" s="123"/>
    </row>
    <row r="38" spans="1:52">
      <c r="A38" s="3" t="s">
        <v>206</v>
      </c>
      <c r="B38" t="s">
        <v>209</v>
      </c>
      <c r="C38" s="9" t="s">
        <v>211</v>
      </c>
      <c r="D38" s="17">
        <v>61.973999999999997</v>
      </c>
      <c r="E38" s="17">
        <v>0.77300000000000002</v>
      </c>
      <c r="F38" s="17">
        <v>16.917000000000002</v>
      </c>
      <c r="G38" s="17">
        <v>6.8559999999999999</v>
      </c>
      <c r="H38" s="19">
        <f t="shared" si="2"/>
        <v>6.1690288000000004</v>
      </c>
      <c r="I38" s="17">
        <v>9.5000000000000001E-2</v>
      </c>
      <c r="J38" s="17">
        <v>2.4239999999999999</v>
      </c>
      <c r="K38" s="17">
        <v>5.6040000000000001</v>
      </c>
      <c r="L38" s="17">
        <v>3.298</v>
      </c>
      <c r="M38" s="17">
        <v>1.8919999999999999</v>
      </c>
      <c r="N38" s="17">
        <v>0.16700000000000001</v>
      </c>
      <c r="O38" s="17"/>
      <c r="P38" s="178">
        <f t="shared" si="3"/>
        <v>41.195406699597889</v>
      </c>
      <c r="Q38" s="2">
        <v>0.67</v>
      </c>
      <c r="R38" s="2">
        <v>99.95</v>
      </c>
      <c r="T38" s="17">
        <v>26.1</v>
      </c>
      <c r="U38" s="17">
        <v>196.97</v>
      </c>
      <c r="V38" s="17">
        <v>29.07</v>
      </c>
      <c r="W38" s="17">
        <v>7.75</v>
      </c>
      <c r="X38" s="17">
        <v>17.78</v>
      </c>
      <c r="Y38" s="17">
        <v>60.55</v>
      </c>
      <c r="Z38" s="17">
        <v>283.7</v>
      </c>
      <c r="AA38" s="17">
        <v>23.27</v>
      </c>
      <c r="AB38" s="17">
        <v>139.1</v>
      </c>
      <c r="AC38" s="17">
        <v>5.59</v>
      </c>
      <c r="AD38" s="17">
        <v>2.2730000000000001</v>
      </c>
      <c r="AE38" s="17">
        <v>487.8</v>
      </c>
      <c r="AF38" s="17">
        <v>16.63</v>
      </c>
      <c r="AG38" s="17">
        <v>34.450000000000003</v>
      </c>
      <c r="AH38" s="17">
        <v>4.1059999999999999</v>
      </c>
      <c r="AI38" s="17">
        <v>17.48</v>
      </c>
      <c r="AJ38" s="17">
        <v>4.0999999999999996</v>
      </c>
      <c r="AK38" s="17">
        <v>1.087</v>
      </c>
      <c r="AL38" s="17">
        <v>4.05</v>
      </c>
      <c r="AM38" s="17">
        <v>0.65400000000000003</v>
      </c>
      <c r="AN38" s="17">
        <v>4.16</v>
      </c>
      <c r="AO38" s="17">
        <v>0.85199999999999998</v>
      </c>
      <c r="AP38" s="17">
        <v>2.5</v>
      </c>
      <c r="AQ38" s="17">
        <v>0.36299999999999999</v>
      </c>
      <c r="AR38" s="17">
        <v>2.6059999999999999</v>
      </c>
      <c r="AS38" s="17">
        <v>0.371</v>
      </c>
      <c r="AT38" s="17">
        <v>0.97299999999999998</v>
      </c>
      <c r="AU38" s="17">
        <v>0.20100000000000001</v>
      </c>
      <c r="AV38" s="17">
        <v>17.649999999999999</v>
      </c>
      <c r="AW38" s="17">
        <v>5.6189999999999998</v>
      </c>
      <c r="AX38" s="17">
        <v>1.2609999999999999</v>
      </c>
      <c r="AZ38" s="123"/>
    </row>
    <row r="39" spans="1:52">
      <c r="C39" s="214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AZ39" s="123"/>
    </row>
    <row r="40" spans="1:52">
      <c r="A40" s="55" t="s">
        <v>210</v>
      </c>
      <c r="H40" s="19"/>
      <c r="O40" s="17"/>
      <c r="P40" s="178"/>
      <c r="AZ40" s="123"/>
    </row>
    <row r="41" spans="1:52">
      <c r="A41" s="3" t="s">
        <v>212</v>
      </c>
      <c r="B41" t="s">
        <v>213</v>
      </c>
      <c r="C41" s="2">
        <v>2.7</v>
      </c>
      <c r="D41" s="17">
        <v>53.758000000000003</v>
      </c>
      <c r="E41" s="17">
        <v>1.01</v>
      </c>
      <c r="F41" s="17">
        <v>19.36</v>
      </c>
      <c r="G41" s="17">
        <v>8.6</v>
      </c>
      <c r="H41" s="19">
        <f t="shared" si="2"/>
        <v>7.7382800000000005</v>
      </c>
      <c r="I41" s="17">
        <v>0.13300000000000001</v>
      </c>
      <c r="J41" s="17">
        <v>4.04</v>
      </c>
      <c r="K41" s="17">
        <v>9.1579999999999995</v>
      </c>
      <c r="L41" s="17">
        <v>2.9039999999999999</v>
      </c>
      <c r="M41" s="17">
        <v>0.86799999999999999</v>
      </c>
      <c r="N41" s="17">
        <v>0.17199999999999999</v>
      </c>
      <c r="O41" s="17"/>
      <c r="P41" s="178">
        <f t="shared" si="3"/>
        <v>48.208127577352151</v>
      </c>
      <c r="Q41" s="2">
        <v>0.72</v>
      </c>
      <c r="R41" s="2">
        <v>100.2</v>
      </c>
      <c r="T41" s="2">
        <v>26</v>
      </c>
      <c r="U41" s="2">
        <v>233</v>
      </c>
      <c r="V41" s="2">
        <v>32</v>
      </c>
      <c r="W41" s="2">
        <v>18</v>
      </c>
      <c r="X41" s="2">
        <v>19</v>
      </c>
      <c r="Y41" s="2">
        <v>27</v>
      </c>
      <c r="Z41" s="2">
        <v>321</v>
      </c>
      <c r="AA41" s="2">
        <v>20</v>
      </c>
      <c r="AB41" s="2">
        <v>82</v>
      </c>
      <c r="AC41" s="2">
        <v>4</v>
      </c>
      <c r="AD41" s="2">
        <v>5</v>
      </c>
      <c r="AE41" s="2">
        <v>425</v>
      </c>
      <c r="AF41" s="2">
        <v>6</v>
      </c>
      <c r="AG41" s="2">
        <v>23</v>
      </c>
      <c r="AH41" s="2"/>
      <c r="AI41" s="2">
        <v>14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>
        <v>3</v>
      </c>
      <c r="AW41" s="2">
        <v>4</v>
      </c>
      <c r="AX41" s="2">
        <v>3</v>
      </c>
      <c r="AZ41" s="123"/>
    </row>
    <row r="42" spans="1:52">
      <c r="H42" s="19"/>
      <c r="O42" s="17"/>
      <c r="P42" s="178"/>
      <c r="AZ42" s="123"/>
    </row>
    <row r="43" spans="1:52">
      <c r="A43" s="55" t="s">
        <v>216</v>
      </c>
      <c r="H43" s="19"/>
      <c r="O43" s="17"/>
      <c r="P43" s="178"/>
      <c r="AZ43" s="123"/>
    </row>
    <row r="44" spans="1:52">
      <c r="A44" t="s">
        <v>217</v>
      </c>
      <c r="B44" t="s">
        <v>220</v>
      </c>
      <c r="C44" s="2">
        <v>2.2999999999999998</v>
      </c>
      <c r="D44" s="17">
        <v>69.617999999999995</v>
      </c>
      <c r="E44" s="17">
        <v>0.40200000000000002</v>
      </c>
      <c r="F44" s="17">
        <v>15.496</v>
      </c>
      <c r="G44" s="17">
        <v>3.5840000000000001</v>
      </c>
      <c r="H44" s="19">
        <f t="shared" si="2"/>
        <v>3.2248832000000003</v>
      </c>
      <c r="I44" s="17">
        <v>6.6000000000000003E-2</v>
      </c>
      <c r="J44" s="17">
        <v>0.82899999999999996</v>
      </c>
      <c r="K44" s="17">
        <v>2.91</v>
      </c>
      <c r="L44" s="17">
        <v>3.77</v>
      </c>
      <c r="M44" s="17">
        <v>3.2669999999999999</v>
      </c>
      <c r="N44" s="17">
        <v>5.8000000000000003E-2</v>
      </c>
      <c r="O44" s="17"/>
      <c r="P44" s="178">
        <f t="shared" si="3"/>
        <v>31.42761984541178</v>
      </c>
      <c r="Q44" s="17">
        <v>3.04</v>
      </c>
      <c r="R44" s="17">
        <v>99.317999999999998</v>
      </c>
      <c r="T44" s="17">
        <v>11.63</v>
      </c>
      <c r="U44" s="17">
        <v>86.03</v>
      </c>
      <c r="V44" s="17">
        <v>24.6</v>
      </c>
      <c r="W44" s="17">
        <v>5.82</v>
      </c>
      <c r="X44" s="17">
        <v>15.86</v>
      </c>
      <c r="Y44" s="17">
        <v>95.91</v>
      </c>
      <c r="Z44" s="17">
        <v>187</v>
      </c>
      <c r="AA44" s="17">
        <v>27.93</v>
      </c>
      <c r="AB44" s="17">
        <v>175.3</v>
      </c>
      <c r="AC44" s="17">
        <v>6.42</v>
      </c>
      <c r="AD44" s="17">
        <v>5.76</v>
      </c>
      <c r="AE44" s="17">
        <v>734.9</v>
      </c>
      <c r="AF44" s="17">
        <v>22.82</v>
      </c>
      <c r="AG44" s="17">
        <v>40.54</v>
      </c>
      <c r="AH44" s="17">
        <v>5.35</v>
      </c>
      <c r="AI44" s="17">
        <v>21.11</v>
      </c>
      <c r="AJ44" s="17">
        <v>4.53</v>
      </c>
      <c r="AK44" s="17">
        <v>1.109</v>
      </c>
      <c r="AL44" s="17">
        <v>4.5599999999999996</v>
      </c>
      <c r="AM44" s="17">
        <v>0.71</v>
      </c>
      <c r="AN44" s="17">
        <v>4.58</v>
      </c>
      <c r="AO44" s="17">
        <v>0.96799999999999997</v>
      </c>
      <c r="AP44" s="17">
        <v>3.01</v>
      </c>
      <c r="AQ44" s="17">
        <v>0.438</v>
      </c>
      <c r="AR44" s="17">
        <v>3.33</v>
      </c>
      <c r="AS44" s="17">
        <v>0.50900000000000001</v>
      </c>
      <c r="AT44" s="17">
        <v>1.1619999999999999</v>
      </c>
      <c r="AU44" s="17">
        <v>0.187</v>
      </c>
      <c r="AV44" s="17">
        <v>13.62</v>
      </c>
      <c r="AW44" s="17">
        <v>9.2200000000000006</v>
      </c>
      <c r="AX44" s="17">
        <v>2.3650000000000002</v>
      </c>
      <c r="AZ44" s="123"/>
    </row>
    <row r="45" spans="1:52">
      <c r="A45" t="s">
        <v>218</v>
      </c>
      <c r="B45" t="s">
        <v>221</v>
      </c>
      <c r="C45" s="2">
        <v>2.2999999999999998</v>
      </c>
      <c r="D45" s="17">
        <v>66.385000000000005</v>
      </c>
      <c r="E45" s="17">
        <v>0.67100000000000004</v>
      </c>
      <c r="F45" s="17">
        <v>16.853999999999999</v>
      </c>
      <c r="G45" s="17">
        <v>5.351</v>
      </c>
      <c r="H45" s="19">
        <f t="shared" si="2"/>
        <v>4.8148298</v>
      </c>
      <c r="I45" s="17">
        <v>7.9000000000000001E-2</v>
      </c>
      <c r="J45" s="17">
        <v>0.872</v>
      </c>
      <c r="K45" s="17">
        <v>3.5779999999999998</v>
      </c>
      <c r="L45" s="17">
        <v>3.61</v>
      </c>
      <c r="M45" s="17">
        <v>2.46</v>
      </c>
      <c r="N45" s="17">
        <v>0.14000000000000001</v>
      </c>
      <c r="O45" s="17"/>
      <c r="P45" s="178">
        <f t="shared" si="3"/>
        <v>24.40803877947668</v>
      </c>
      <c r="Q45" s="17">
        <v>3.45</v>
      </c>
      <c r="R45" s="17">
        <v>99.418999999999997</v>
      </c>
      <c r="T45" s="17">
        <v>17.489999999999998</v>
      </c>
      <c r="U45" s="17">
        <v>118.3</v>
      </c>
      <c r="V45" s="17">
        <v>24.26</v>
      </c>
      <c r="W45" s="17">
        <v>7.22</v>
      </c>
      <c r="X45" s="17">
        <v>17.600000000000001</v>
      </c>
      <c r="Y45" s="17">
        <v>73.67</v>
      </c>
      <c r="Z45" s="17">
        <v>227.1</v>
      </c>
      <c r="AA45" s="17">
        <v>25.77</v>
      </c>
      <c r="AB45" s="17">
        <v>189.2</v>
      </c>
      <c r="AC45" s="17">
        <v>6.85</v>
      </c>
      <c r="AD45" s="17">
        <v>4.7409999999999997</v>
      </c>
      <c r="AE45" s="17">
        <v>582.9</v>
      </c>
      <c r="AF45" s="17">
        <v>20.350000000000001</v>
      </c>
      <c r="AG45" s="17">
        <v>40.89</v>
      </c>
      <c r="AH45" s="17">
        <v>4.9870000000000001</v>
      </c>
      <c r="AI45" s="17">
        <v>19.77</v>
      </c>
      <c r="AJ45" s="17">
        <v>4.4000000000000004</v>
      </c>
      <c r="AK45" s="17">
        <v>1.151</v>
      </c>
      <c r="AL45" s="17">
        <v>4.22</v>
      </c>
      <c r="AM45" s="17">
        <v>0.70099999999999996</v>
      </c>
      <c r="AN45" s="17">
        <v>4.47</v>
      </c>
      <c r="AO45" s="17">
        <v>0.93500000000000005</v>
      </c>
      <c r="AP45" s="17">
        <v>2.7759999999999998</v>
      </c>
      <c r="AQ45" s="17">
        <v>0.40500000000000003</v>
      </c>
      <c r="AR45" s="17">
        <v>2.92</v>
      </c>
      <c r="AS45" s="17">
        <v>0.42499999999999999</v>
      </c>
      <c r="AT45" s="17">
        <v>1.17</v>
      </c>
      <c r="AU45" s="17">
        <v>0.123</v>
      </c>
      <c r="AV45" s="17">
        <v>11.07</v>
      </c>
      <c r="AW45" s="17">
        <v>7.66</v>
      </c>
      <c r="AX45" s="17">
        <v>1.7709999999999999</v>
      </c>
      <c r="AZ45" s="123"/>
    </row>
    <row r="46" spans="1:52">
      <c r="A46" t="s">
        <v>770</v>
      </c>
      <c r="B46" t="s">
        <v>222</v>
      </c>
      <c r="C46" s="2">
        <v>2.2999999999999998</v>
      </c>
      <c r="D46" s="17">
        <v>69.575999999999993</v>
      </c>
      <c r="E46" s="17">
        <v>0.434</v>
      </c>
      <c r="F46" s="17">
        <v>15.946999999999999</v>
      </c>
      <c r="G46" s="17">
        <v>3.6890000000000001</v>
      </c>
      <c r="H46" s="19">
        <f t="shared" si="2"/>
        <v>3.3193622</v>
      </c>
      <c r="I46" s="17">
        <v>7.1999999999999995E-2</v>
      </c>
      <c r="J46" s="17">
        <v>0.79100000000000004</v>
      </c>
      <c r="K46" s="17">
        <v>2.9340000000000002</v>
      </c>
      <c r="L46" s="17">
        <v>3.5950000000000002</v>
      </c>
      <c r="M46" s="17">
        <v>2.899</v>
      </c>
      <c r="N46" s="17">
        <v>6.3E-2</v>
      </c>
      <c r="O46" s="17"/>
      <c r="P46" s="178">
        <f t="shared" si="3"/>
        <v>29.817556482211323</v>
      </c>
      <c r="Q46" s="17">
        <v>2.97</v>
      </c>
      <c r="R46" s="17">
        <v>99.581000000000003</v>
      </c>
      <c r="T46" s="17">
        <v>13.5</v>
      </c>
      <c r="U46" s="17">
        <v>88.8</v>
      </c>
      <c r="V46" s="17">
        <v>21.53</v>
      </c>
      <c r="W46" s="17">
        <v>6.23</v>
      </c>
      <c r="X46" s="17">
        <v>16</v>
      </c>
      <c r="Y46" s="17">
        <v>90.4</v>
      </c>
      <c r="Z46" s="17">
        <v>182.9</v>
      </c>
      <c r="AA46" s="17">
        <v>23.94</v>
      </c>
      <c r="AB46" s="17">
        <v>178.2</v>
      </c>
      <c r="AC46" s="17">
        <v>6.58</v>
      </c>
      <c r="AD46" s="17">
        <v>5.61</v>
      </c>
      <c r="AE46" s="17">
        <v>726.9</v>
      </c>
      <c r="AF46" s="17">
        <v>22.53</v>
      </c>
      <c r="AG46" s="17">
        <v>43.4</v>
      </c>
      <c r="AH46" s="17">
        <v>5.05</v>
      </c>
      <c r="AI46" s="17">
        <v>19.62</v>
      </c>
      <c r="AJ46" s="17">
        <v>4.26</v>
      </c>
      <c r="AK46" s="17">
        <v>0.92500000000000004</v>
      </c>
      <c r="AL46" s="17">
        <v>3.65</v>
      </c>
      <c r="AM46" s="17">
        <v>0.64500000000000002</v>
      </c>
      <c r="AN46" s="17">
        <v>4.0199999999999996</v>
      </c>
      <c r="AO46" s="17">
        <v>0.875</v>
      </c>
      <c r="AP46" s="17">
        <v>2.57</v>
      </c>
      <c r="AQ46" s="17">
        <v>0.38900000000000001</v>
      </c>
      <c r="AR46" s="17">
        <v>2.91</v>
      </c>
      <c r="AS46" s="17">
        <v>0.41399999999999998</v>
      </c>
      <c r="AT46" s="17">
        <v>1.1719999999999999</v>
      </c>
      <c r="AU46" s="17">
        <v>0.28999999999999998</v>
      </c>
      <c r="AV46" s="17">
        <v>15.6</v>
      </c>
      <c r="AW46" s="17">
        <v>9.5</v>
      </c>
      <c r="AX46" s="17">
        <v>2.3069999999999999</v>
      </c>
      <c r="AZ46" s="123"/>
    </row>
    <row r="47" spans="1:52">
      <c r="P47" s="15"/>
    </row>
    <row r="48" spans="1:52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4:16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4:16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</sheetData>
  <conditionalFormatting sqref="Q7:Q30 Q32">
    <cfRule type="cellIs" dxfId="0" priority="1" operator="greaterThan">
      <formula>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DF10-7E33-4DF7-A18C-F2208B5CDCD9}">
  <dimension ref="A1:S59"/>
  <sheetViews>
    <sheetView topLeftCell="B23" workbookViewId="0">
      <selection activeCell="K34" sqref="K34"/>
    </sheetView>
  </sheetViews>
  <sheetFormatPr defaultColWidth="9.1796875" defaultRowHeight="14.5"/>
  <cols>
    <col min="1" max="1" width="13.81640625" style="1" bestFit="1" customWidth="1"/>
    <col min="2" max="2" width="18.453125" bestFit="1" customWidth="1"/>
    <col min="3" max="3" width="8.54296875" bestFit="1" customWidth="1"/>
    <col min="4" max="4" width="11.453125" bestFit="1" customWidth="1"/>
    <col min="5" max="5" width="10.54296875" bestFit="1" customWidth="1"/>
    <col min="6" max="6" width="9.26953125" style="26" bestFit="1" customWidth="1"/>
    <col min="8" max="8" width="12.26953125" bestFit="1" customWidth="1"/>
    <col min="11" max="11" width="13.1796875" bestFit="1" customWidth="1"/>
    <col min="12" max="12" width="8.81640625" customWidth="1"/>
    <col min="13" max="13" width="12.54296875" customWidth="1"/>
    <col min="14" max="14" width="12" customWidth="1"/>
    <col min="16" max="16" width="9.81640625" bestFit="1" customWidth="1"/>
    <col min="17" max="17" width="13.1796875" style="26" bestFit="1" customWidth="1"/>
    <col min="19" max="19" width="9.81640625" bestFit="1" customWidth="1"/>
  </cols>
  <sheetData>
    <row r="1" spans="1:19">
      <c r="A1" t="s">
        <v>295</v>
      </c>
    </row>
    <row r="2" spans="1:19" ht="16.5">
      <c r="A2" s="72" t="s">
        <v>225</v>
      </c>
      <c r="B2" s="73" t="s">
        <v>289</v>
      </c>
      <c r="C2" s="73" t="s">
        <v>277</v>
      </c>
      <c r="D2" s="73" t="s">
        <v>278</v>
      </c>
      <c r="E2" s="73" t="s">
        <v>279</v>
      </c>
      <c r="F2" s="82" t="s">
        <v>290</v>
      </c>
      <c r="G2" s="73" t="s">
        <v>277</v>
      </c>
      <c r="H2" s="73" t="s">
        <v>278</v>
      </c>
      <c r="I2" s="73" t="s">
        <v>279</v>
      </c>
      <c r="J2" s="74"/>
      <c r="K2" s="75" t="s">
        <v>291</v>
      </c>
      <c r="L2" s="73" t="s">
        <v>277</v>
      </c>
      <c r="M2" s="73" t="s">
        <v>278</v>
      </c>
      <c r="N2" s="75" t="s">
        <v>292</v>
      </c>
      <c r="O2" s="73" t="s">
        <v>277</v>
      </c>
      <c r="P2" s="73" t="s">
        <v>278</v>
      </c>
      <c r="Q2" s="85" t="s">
        <v>293</v>
      </c>
      <c r="R2" s="73" t="s">
        <v>277</v>
      </c>
      <c r="S2" s="73" t="s">
        <v>278</v>
      </c>
    </row>
    <row r="3" spans="1:19">
      <c r="A3" s="1" t="s">
        <v>14</v>
      </c>
      <c r="B3" s="66">
        <v>5.6499763269008872E-2</v>
      </c>
      <c r="C3" s="67">
        <v>1.6210146601651831E-6</v>
      </c>
      <c r="D3" s="68">
        <v>28.690645170443371</v>
      </c>
      <c r="E3" s="54">
        <v>232</v>
      </c>
      <c r="F3" s="80">
        <v>0.70608252599973054</v>
      </c>
      <c r="G3" s="67">
        <v>5.7093575046146316E-6</v>
      </c>
      <c r="H3" s="68">
        <v>8.085963459484919</v>
      </c>
      <c r="I3" s="54">
        <v>234</v>
      </c>
      <c r="K3" s="66">
        <v>0.34841601288888896</v>
      </c>
      <c r="L3" s="67">
        <v>2.38201021671778E-6</v>
      </c>
      <c r="M3" s="68">
        <v>6.8366841034869745</v>
      </c>
      <c r="N3" s="69">
        <v>0.72350752146341457</v>
      </c>
      <c r="O3" s="67">
        <v>4.0751472629170701E-5</v>
      </c>
      <c r="P3" s="68">
        <v>56.324877655375374</v>
      </c>
      <c r="Q3" s="80">
        <v>0.51267617688290412</v>
      </c>
      <c r="R3" s="67">
        <v>4.5565383791433001E-6</v>
      </c>
      <c r="S3" s="68">
        <v>8.8877513420796586</v>
      </c>
    </row>
    <row r="4" spans="1:19">
      <c r="A4" s="1" t="s">
        <v>15</v>
      </c>
      <c r="B4" s="66">
        <v>5.6491249937801073E-2</v>
      </c>
      <c r="C4" s="67">
        <v>1.3589397818303439E-6</v>
      </c>
      <c r="D4" s="68">
        <v>24.055757012397248</v>
      </c>
      <c r="E4" s="54">
        <v>232</v>
      </c>
      <c r="F4" s="80">
        <v>0.70608875822835826</v>
      </c>
      <c r="G4" s="67">
        <v>4.9083372892959103E-6</v>
      </c>
      <c r="H4" s="68">
        <v>6.9514451718667507</v>
      </c>
      <c r="I4" s="54">
        <v>226</v>
      </c>
      <c r="K4" s="66">
        <v>0.34840143926966299</v>
      </c>
      <c r="L4" s="67">
        <v>2.2595201711209488E-6</v>
      </c>
      <c r="M4" s="68">
        <v>6.4853927580134894</v>
      </c>
      <c r="N4" s="69">
        <v>0.72203194102189783</v>
      </c>
      <c r="O4" s="67">
        <v>4.5529259977834891E-5</v>
      </c>
      <c r="P4" s="68">
        <v>63.057127242039947</v>
      </c>
      <c r="Q4" s="80">
        <v>0.51263918663077301</v>
      </c>
      <c r="R4" s="67">
        <v>4.1176191914046446E-6</v>
      </c>
      <c r="S4" s="68">
        <v>8.0321974963852085</v>
      </c>
    </row>
    <row r="5" spans="1:19">
      <c r="A5" s="1" t="s">
        <v>286</v>
      </c>
      <c r="B5" s="66">
        <v>5.6497632227545835E-2</v>
      </c>
      <c r="C5" s="67">
        <v>1.8217754945548082E-6</v>
      </c>
      <c r="D5" s="68">
        <v>32.245165376445428</v>
      </c>
      <c r="E5" s="54">
        <v>231</v>
      </c>
      <c r="F5" s="80">
        <v>0.70610576764763733</v>
      </c>
      <c r="G5" s="67">
        <v>4.7822427760363495E-6</v>
      </c>
      <c r="H5" s="68">
        <v>6.7727003448338863</v>
      </c>
      <c r="I5" s="54">
        <v>227</v>
      </c>
      <c r="K5" s="66">
        <v>0.34841064282051282</v>
      </c>
      <c r="L5" s="67">
        <v>1.6216809429828273E-6</v>
      </c>
      <c r="M5" s="68">
        <v>4.6545103497835809</v>
      </c>
      <c r="N5" s="69">
        <v>0.72367157472972976</v>
      </c>
      <c r="O5" s="67">
        <v>3.1652711190900002E-5</v>
      </c>
      <c r="P5" s="68">
        <v>43.739055527669947</v>
      </c>
      <c r="Q5" s="80">
        <v>0.51268970830905591</v>
      </c>
      <c r="R5" s="67">
        <v>2.5761751751567399E-6</v>
      </c>
      <c r="S5" s="68">
        <v>5.0248232671832547</v>
      </c>
    </row>
    <row r="6" spans="1:19">
      <c r="A6" s="1" t="s">
        <v>16</v>
      </c>
      <c r="B6" s="66">
        <v>5.6495423959348146E-2</v>
      </c>
      <c r="C6" s="67">
        <v>1.4332769462039928E-6</v>
      </c>
      <c r="D6" s="68">
        <v>25.369788307727749</v>
      </c>
      <c r="E6" s="54">
        <v>230</v>
      </c>
      <c r="F6" s="80">
        <v>0.70606026639609776</v>
      </c>
      <c r="G6" s="67">
        <v>5.0845815725596618E-6</v>
      </c>
      <c r="H6" s="68">
        <v>7.2013421722661084</v>
      </c>
      <c r="I6" s="54">
        <v>230</v>
      </c>
      <c r="K6" s="66">
        <v>0.34839909814159298</v>
      </c>
      <c r="L6" s="67">
        <v>1.8898854411995096E-6</v>
      </c>
      <c r="M6" s="68">
        <v>5.4244843091741899</v>
      </c>
      <c r="N6" s="69">
        <v>0.72051856468085118</v>
      </c>
      <c r="O6" s="67">
        <v>3.1497630530697316E-5</v>
      </c>
      <c r="P6" s="68">
        <v>43.715224110358598</v>
      </c>
      <c r="Q6" s="80">
        <v>0.51268245770589627</v>
      </c>
      <c r="R6" s="67">
        <v>3.5563426666112814E-6</v>
      </c>
      <c r="S6" s="68">
        <v>6.9367356209628719</v>
      </c>
    </row>
    <row r="7" spans="1:19">
      <c r="A7" s="1" t="s">
        <v>287</v>
      </c>
      <c r="B7" s="66">
        <v>5.6492441226125199E-2</v>
      </c>
      <c r="C7" s="67">
        <v>1.3390049861548993E-6</v>
      </c>
      <c r="D7" s="68">
        <v>23.702374283936415</v>
      </c>
      <c r="E7" s="54">
        <v>229</v>
      </c>
      <c r="F7" s="80">
        <v>0.70605620340151753</v>
      </c>
      <c r="G7" s="67">
        <v>4.7183029579476933E-6</v>
      </c>
      <c r="H7" s="68">
        <v>6.6826166744469564</v>
      </c>
      <c r="I7" s="54">
        <v>228</v>
      </c>
      <c r="K7" s="66">
        <v>0.34839286697183103</v>
      </c>
      <c r="L7" s="67">
        <v>2.43306554189784E-6</v>
      </c>
      <c r="M7" s="68">
        <v>6.9836835726449102</v>
      </c>
      <c r="N7" s="69">
        <v>0.72096513597014922</v>
      </c>
      <c r="O7" s="67">
        <v>2.5604053560890407E-5</v>
      </c>
      <c r="P7" s="68">
        <v>35.513580731524463</v>
      </c>
      <c r="Q7" s="80">
        <v>0.51262767097347439</v>
      </c>
      <c r="R7" s="67">
        <v>7.8669152177762147E-6</v>
      </c>
      <c r="S7" s="68">
        <v>15.346255505164262</v>
      </c>
    </row>
    <row r="8" spans="1:19">
      <c r="A8" s="1" t="s">
        <v>288</v>
      </c>
      <c r="B8" s="66">
        <v>5.6494911398998829E-2</v>
      </c>
      <c r="C8" s="67">
        <v>1.8725797439174514E-6</v>
      </c>
      <c r="D8" s="68">
        <v>33.145989568728425</v>
      </c>
      <c r="E8" s="54">
        <v>232</v>
      </c>
      <c r="F8" s="80">
        <v>0.70603045477899717</v>
      </c>
      <c r="G8" s="67">
        <v>5.4556030241593878E-6</v>
      </c>
      <c r="H8" s="68">
        <v>7.7271497103720685</v>
      </c>
      <c r="I8" s="54">
        <v>228</v>
      </c>
      <c r="K8" s="66">
        <v>0.34839033206451603</v>
      </c>
      <c r="L8" s="67">
        <v>3.304285415773937E-6</v>
      </c>
      <c r="M8" s="68">
        <v>9.4844348756556176</v>
      </c>
      <c r="N8" s="69">
        <v>0.72030225901515177</v>
      </c>
      <c r="O8" s="67">
        <v>3.8508513195609453E-5</v>
      </c>
      <c r="P8" s="68">
        <v>53.461602700317805</v>
      </c>
      <c r="Q8" s="80">
        <v>0.51261795966851131</v>
      </c>
      <c r="R8" s="67">
        <v>5.8352766544886136E-6</v>
      </c>
      <c r="S8" s="68">
        <v>11.383285631002948</v>
      </c>
    </row>
    <row r="9" spans="1:19">
      <c r="A9" s="1" t="s">
        <v>17</v>
      </c>
      <c r="B9" s="66">
        <v>5.6494259430618962E-2</v>
      </c>
      <c r="C9" s="67">
        <v>1.797088894953443E-6</v>
      </c>
      <c r="D9" s="68">
        <v>31.810115099578599</v>
      </c>
      <c r="E9" s="54">
        <v>232</v>
      </c>
      <c r="F9" s="80">
        <v>0.70606676683702008</v>
      </c>
      <c r="G9" s="67">
        <v>5.5309602462576751E-6</v>
      </c>
      <c r="H9" s="68">
        <v>7.833480495102207</v>
      </c>
      <c r="I9" s="54">
        <v>229</v>
      </c>
      <c r="K9" s="66">
        <v>0.34840380659863934</v>
      </c>
      <c r="L9" s="67">
        <v>1.665333878144842E-6</v>
      </c>
      <c r="M9" s="68">
        <v>4.7798957606203887</v>
      </c>
      <c r="N9" s="69">
        <v>0.72139464152173971</v>
      </c>
      <c r="O9" s="67">
        <v>3.4048238050501664E-5</v>
      </c>
      <c r="P9" s="68">
        <v>47.197797281497543</v>
      </c>
      <c r="Q9" s="80">
        <v>0.51263637160753794</v>
      </c>
      <c r="R9" s="67">
        <v>2.9762421191728095E-6</v>
      </c>
      <c r="S9" s="68">
        <v>5.8057568366439449</v>
      </c>
    </row>
    <row r="10" spans="1:19">
      <c r="A10" s="1" t="s">
        <v>18</v>
      </c>
      <c r="B10" s="66">
        <v>5.6493881022175792E-2</v>
      </c>
      <c r="C10" s="67">
        <v>1.4848172936781942E-6</v>
      </c>
      <c r="D10" s="68">
        <v>26.282798540524279</v>
      </c>
      <c r="E10" s="54">
        <v>231</v>
      </c>
      <c r="F10" s="80">
        <v>0.70605800694798682</v>
      </c>
      <c r="G10" s="67">
        <v>5.1192359164607769E-6</v>
      </c>
      <c r="H10" s="68">
        <v>7.2504466574768207</v>
      </c>
      <c r="I10" s="54">
        <v>229</v>
      </c>
      <c r="K10" s="66">
        <v>0.34839296380165291</v>
      </c>
      <c r="L10" s="67">
        <v>2.6635796651053201E-6</v>
      </c>
      <c r="M10" s="68">
        <v>7.6453313983164977</v>
      </c>
      <c r="N10" s="69">
        <v>0.71967550310924389</v>
      </c>
      <c r="O10" s="67">
        <v>3.0945073709374653E-5</v>
      </c>
      <c r="P10" s="68">
        <v>42.99864810693343</v>
      </c>
      <c r="Q10" s="80">
        <v>0.51266700108409535</v>
      </c>
      <c r="R10" s="67">
        <v>8.2660595025433922E-6</v>
      </c>
      <c r="S10" s="68">
        <v>16.123642608289252</v>
      </c>
    </row>
    <row r="11" spans="1:19">
      <c r="A11" s="1" t="s">
        <v>10</v>
      </c>
      <c r="B11" s="66">
        <v>5.6534888842597046E-2</v>
      </c>
      <c r="C11" s="67">
        <v>1.4204776157303152E-6</v>
      </c>
      <c r="D11" s="68">
        <v>25.1256815890303</v>
      </c>
      <c r="E11" s="54">
        <v>226</v>
      </c>
      <c r="F11" s="80">
        <v>0.70609640768148019</v>
      </c>
      <c r="G11" s="67">
        <v>5.1195056166520865E-6</v>
      </c>
      <c r="H11" s="68">
        <v>7.2504343046615434</v>
      </c>
      <c r="I11" s="54">
        <v>230</v>
      </c>
      <c r="K11" s="66">
        <v>0.34842401673202611</v>
      </c>
      <c r="L11" s="67">
        <v>2.4681935415813777E-6</v>
      </c>
      <c r="M11" s="68">
        <v>7.0838789034444556</v>
      </c>
      <c r="N11" s="69">
        <v>0.72094923233333319</v>
      </c>
      <c r="O11" s="67">
        <v>2.8903564417241579E-5</v>
      </c>
      <c r="P11" s="68">
        <v>40.090984386925491</v>
      </c>
      <c r="Q11" s="80">
        <v>0.5126892886594796</v>
      </c>
      <c r="R11" s="67">
        <v>5.6441251562232043E-6</v>
      </c>
      <c r="S11" s="68">
        <v>11.008861080325682</v>
      </c>
    </row>
    <row r="12" spans="1:19">
      <c r="A12" s="1" t="s">
        <v>201</v>
      </c>
      <c r="B12" s="66">
        <v>5.6494053855134591E-2</v>
      </c>
      <c r="C12" s="67">
        <v>2.1793929341061123E-6</v>
      </c>
      <c r="D12" s="68">
        <v>38.57738620943438</v>
      </c>
      <c r="E12" s="54">
        <v>153</v>
      </c>
      <c r="F12" s="80">
        <v>0.7056541923738433</v>
      </c>
      <c r="G12" s="67">
        <v>6.0360004576585907E-6</v>
      </c>
      <c r="H12" s="68">
        <v>8.5537654603217064</v>
      </c>
      <c r="I12" s="54">
        <v>150</v>
      </c>
      <c r="K12" s="66">
        <v>0.34840254825503353</v>
      </c>
      <c r="L12" s="67">
        <v>1.611945208912195E-6</v>
      </c>
      <c r="M12" s="68">
        <v>4.6266745664909372</v>
      </c>
      <c r="N12" s="69">
        <v>0.72131150526315768</v>
      </c>
      <c r="O12" s="67">
        <v>5.0112915679301932E-5</v>
      </c>
      <c r="P12" s="68">
        <v>69.474721134552155</v>
      </c>
      <c r="Q12" s="80">
        <v>0.51270127036577129</v>
      </c>
      <c r="R12" s="67">
        <v>3.1477841614473818E-6</v>
      </c>
      <c r="S12" s="68">
        <v>6.1396067132848913</v>
      </c>
    </row>
    <row r="13" spans="1:19">
      <c r="A13" s="1" t="s">
        <v>203</v>
      </c>
      <c r="B13" s="66">
        <v>5.649555701617482E-2</v>
      </c>
      <c r="C13" s="67">
        <v>2.411987354057378E-6</v>
      </c>
      <c r="D13" s="68">
        <v>42.693398940501112</v>
      </c>
      <c r="E13" s="54">
        <v>174</v>
      </c>
      <c r="F13" s="80">
        <v>0.70595656844892918</v>
      </c>
      <c r="G13" s="67">
        <v>6.0662660668479886E-6</v>
      </c>
      <c r="H13" s="68">
        <v>8.5929734745245021</v>
      </c>
      <c r="I13" s="54">
        <v>174</v>
      </c>
      <c r="K13" s="66">
        <v>0.34839782467532471</v>
      </c>
      <c r="L13" s="67">
        <v>1.6894171367729749E-6</v>
      </c>
      <c r="M13" s="68">
        <v>4.8491035739025037</v>
      </c>
      <c r="N13" s="69">
        <v>0.71994218500000029</v>
      </c>
      <c r="O13" s="67">
        <v>9.0605562582998857E-6</v>
      </c>
      <c r="P13" s="68">
        <v>12.585116481679542</v>
      </c>
      <c r="Q13" s="80">
        <v>0.5126371854497711</v>
      </c>
      <c r="R13" s="67">
        <v>3.2729023762006551E-6</v>
      </c>
      <c r="S13" s="68">
        <v>6.3844419973730879</v>
      </c>
    </row>
    <row r="14" spans="1:19">
      <c r="A14" s="62" t="s">
        <v>205</v>
      </c>
      <c r="B14" s="76">
        <v>5.6494092664138663E-2</v>
      </c>
      <c r="C14" s="77">
        <v>1.5018594143211385E-6</v>
      </c>
      <c r="D14" s="78">
        <v>26.584362072151471</v>
      </c>
      <c r="E14" s="79">
        <v>229</v>
      </c>
      <c r="F14" s="83">
        <v>0.70641369484972738</v>
      </c>
      <c r="G14" s="77">
        <v>5.323835175935442E-6</v>
      </c>
      <c r="H14" s="78">
        <v>7.5364269050134434</v>
      </c>
      <c r="I14" s="79">
        <v>235</v>
      </c>
      <c r="J14" s="64"/>
      <c r="K14" s="66">
        <v>0.34840319193750013</v>
      </c>
      <c r="L14" s="67">
        <v>1.7151227964016571E-6</v>
      </c>
      <c r="M14" s="68">
        <v>4.922810227035268</v>
      </c>
      <c r="N14" s="69">
        <v>0.72180188281481461</v>
      </c>
      <c r="O14" s="67">
        <v>5.6895607051167597E-5</v>
      </c>
      <c r="P14" s="68">
        <v>78.824409309229708</v>
      </c>
      <c r="Q14" s="80">
        <v>0.5126040477728091</v>
      </c>
      <c r="R14" s="67">
        <v>3.0021918527318601E-6</v>
      </c>
      <c r="S14" s="68">
        <v>5.8567462855120871</v>
      </c>
    </row>
    <row r="15" spans="1:19">
      <c r="A15" s="1" t="s">
        <v>206</v>
      </c>
      <c r="B15" s="66">
        <v>5.6495307977734097E-2</v>
      </c>
      <c r="C15" s="67">
        <v>1.5292354280125408E-6</v>
      </c>
      <c r="D15" s="68">
        <v>27.068361652533028</v>
      </c>
      <c r="E15" s="54">
        <v>230</v>
      </c>
      <c r="F15" s="80">
        <v>0.70644963663909255</v>
      </c>
      <c r="G15" s="67">
        <v>5.5214449409193384E-6</v>
      </c>
      <c r="H15" s="68">
        <v>7.8157658445227662</v>
      </c>
      <c r="I15" s="54">
        <v>228</v>
      </c>
      <c r="K15" s="66">
        <v>0.34840915522875826</v>
      </c>
      <c r="L15" s="67">
        <v>3.2633863741220755E-6</v>
      </c>
      <c r="M15" s="68">
        <v>9.3665345044661752</v>
      </c>
      <c r="N15" s="69">
        <v>0.72254360594339651</v>
      </c>
      <c r="O15" s="67">
        <v>5.0876658213959999E-5</v>
      </c>
      <c r="P15" s="68">
        <v>70.413270279421212</v>
      </c>
      <c r="Q15" s="80">
        <v>0.51264150644840367</v>
      </c>
      <c r="R15" s="67">
        <v>6.3882299070991895E-6</v>
      </c>
      <c r="S15" s="68">
        <v>12.461398124699354</v>
      </c>
    </row>
    <row r="16" spans="1:19">
      <c r="A16" s="1" t="s">
        <v>166</v>
      </c>
      <c r="B16" s="66">
        <v>5.6580809142388555E-2</v>
      </c>
      <c r="C16" s="67">
        <v>2.6931628544129189E-6</v>
      </c>
      <c r="D16" s="68">
        <v>47.598521393277252</v>
      </c>
      <c r="E16" s="54">
        <v>160</v>
      </c>
      <c r="F16" s="80">
        <v>0.70613613060661262</v>
      </c>
      <c r="G16" s="67">
        <v>6.4401978096030898E-6</v>
      </c>
      <c r="H16" s="68">
        <v>9.1203346358592068</v>
      </c>
      <c r="I16" s="54">
        <v>162</v>
      </c>
      <c r="K16" s="66">
        <v>0.34842633807017537</v>
      </c>
      <c r="L16" s="67">
        <v>3.739339261177785E-6</v>
      </c>
      <c r="M16" s="68">
        <v>10.732079790204198</v>
      </c>
      <c r="N16" s="69">
        <v>0.72407139799999998</v>
      </c>
      <c r="O16" s="67">
        <v>7.1186706874861006E-5</v>
      </c>
      <c r="P16" s="68">
        <v>98.314485382919386</v>
      </c>
      <c r="Q16" s="80">
        <v>0.51276706371133962</v>
      </c>
      <c r="R16" s="67">
        <v>8.4923646283057351E-6</v>
      </c>
      <c r="S16" s="68">
        <v>16.561837195312687</v>
      </c>
    </row>
    <row r="17" spans="1:19">
      <c r="A17" s="1" t="s">
        <v>167</v>
      </c>
      <c r="B17" s="66">
        <v>5.6514895239563233E-2</v>
      </c>
      <c r="C17" s="67">
        <v>1.4717843555254587E-6</v>
      </c>
      <c r="D17" s="68">
        <v>26.042415000269461</v>
      </c>
      <c r="E17" s="54">
        <v>230</v>
      </c>
      <c r="F17" s="80">
        <v>0.70615586465177271</v>
      </c>
      <c r="G17" s="67">
        <v>5.30548889977678E-6</v>
      </c>
      <c r="H17" s="68">
        <v>7.5131980988263551</v>
      </c>
      <c r="I17" s="54">
        <v>229</v>
      </c>
      <c r="K17" s="66">
        <v>0.34841762419847322</v>
      </c>
      <c r="L17" s="67">
        <v>2.5012639340567024E-6</v>
      </c>
      <c r="M17" s="68">
        <v>7.1789248314025533</v>
      </c>
      <c r="N17" s="69">
        <v>0.72283700198347078</v>
      </c>
      <c r="O17" s="67">
        <v>6.06977798190197E-5</v>
      </c>
      <c r="P17" s="68">
        <v>83.97160030887251</v>
      </c>
      <c r="Q17" s="80">
        <v>0.51272206768923001</v>
      </c>
      <c r="R17" s="67">
        <v>5.0626419942257776E-6</v>
      </c>
      <c r="S17" s="68">
        <v>9.8740473899288759</v>
      </c>
    </row>
    <row r="18" spans="1:19">
      <c r="A18" s="62" t="s">
        <v>168</v>
      </c>
      <c r="B18" s="76">
        <v>5.6497778659267743E-2</v>
      </c>
      <c r="C18" s="77">
        <v>1.5065970937114783E-6</v>
      </c>
      <c r="D18" s="78">
        <v>26.666483700139956</v>
      </c>
      <c r="E18" s="79">
        <v>231</v>
      </c>
      <c r="F18" s="83">
        <v>0.70611519398467271</v>
      </c>
      <c r="G18" s="77">
        <v>5.6374527206205637E-6</v>
      </c>
      <c r="H18" s="78">
        <v>7.9837578466594126</v>
      </c>
      <c r="I18" s="79">
        <v>230</v>
      </c>
      <c r="J18" s="64"/>
      <c r="K18" s="66">
        <v>0.34840459532894735</v>
      </c>
      <c r="L18" s="67">
        <v>1.7051404298927331E-6</v>
      </c>
      <c r="M18" s="68">
        <v>4.8941387477476272</v>
      </c>
      <c r="N18" s="69">
        <v>0.72127687865248247</v>
      </c>
      <c r="O18" s="67">
        <v>4.2662094468983708E-5</v>
      </c>
      <c r="P18" s="68">
        <v>59.148013379670083</v>
      </c>
      <c r="Q18" s="80">
        <v>0.51267089990475334</v>
      </c>
      <c r="R18" s="67">
        <v>3.0087930759552764E-6</v>
      </c>
      <c r="S18" s="68">
        <v>5.8688587093869877</v>
      </c>
    </row>
    <row r="19" spans="1:19">
      <c r="A19" s="1" t="s">
        <v>170</v>
      </c>
      <c r="B19" s="66">
        <v>5.649380561548531E-2</v>
      </c>
      <c r="C19" s="67">
        <v>4.7786986315885832E-6</v>
      </c>
      <c r="D19" s="68">
        <v>84.588010659326358</v>
      </c>
      <c r="E19" s="54">
        <v>99</v>
      </c>
      <c r="F19" s="80">
        <v>0.70609481747446823</v>
      </c>
      <c r="G19" s="67">
        <v>7.7216336293530719E-6</v>
      </c>
      <c r="H19" s="68">
        <v>10.935689426204123</v>
      </c>
      <c r="I19" s="54">
        <v>94</v>
      </c>
      <c r="K19" s="66">
        <v>0.34841078370370371</v>
      </c>
      <c r="L19" s="67">
        <v>4.71366304564905E-6</v>
      </c>
      <c r="M19" s="68">
        <v>13.529038899259945</v>
      </c>
      <c r="N19" s="69">
        <v>0.71966850470588217</v>
      </c>
      <c r="O19" s="67">
        <v>1.6338570608162637E-5</v>
      </c>
      <c r="P19" s="68">
        <v>22.702911828606378</v>
      </c>
      <c r="Q19" s="80">
        <v>0.51268444743968788</v>
      </c>
      <c r="R19" s="67">
        <v>7.4124245675761106E-6</v>
      </c>
      <c r="S19" s="68">
        <v>14.458064028650114</v>
      </c>
    </row>
    <row r="20" spans="1:19">
      <c r="A20" s="1" t="s">
        <v>172</v>
      </c>
      <c r="B20" s="66">
        <v>5.6496271984778058E-2</v>
      </c>
      <c r="C20" s="67">
        <v>1.4420800683796718E-6</v>
      </c>
      <c r="D20" s="68">
        <v>25.525225253238219</v>
      </c>
      <c r="E20" s="54">
        <v>229</v>
      </c>
      <c r="F20" s="80">
        <v>0.70610168693217401</v>
      </c>
      <c r="G20" s="67">
        <v>5.102771401897287E-6</v>
      </c>
      <c r="H20" s="68">
        <v>7.2266806556821663</v>
      </c>
      <c r="I20" s="54">
        <v>228</v>
      </c>
      <c r="K20" s="66">
        <v>0.34839778723880604</v>
      </c>
      <c r="L20" s="67">
        <v>2.6969458059841091E-6</v>
      </c>
      <c r="M20" s="68">
        <v>7.7409957949460582</v>
      </c>
      <c r="N20" s="69">
        <v>0.72021539461538486</v>
      </c>
      <c r="O20" s="67">
        <v>2.810198439515888E-5</v>
      </c>
      <c r="P20" s="68">
        <v>39.018861031380929</v>
      </c>
      <c r="Q20" s="80">
        <v>0.51265194292026395</v>
      </c>
      <c r="R20" s="67">
        <v>4.3133790203211582E-6</v>
      </c>
      <c r="S20" s="68">
        <v>8.4138548188279199</v>
      </c>
    </row>
    <row r="21" spans="1:19">
      <c r="A21" s="1" t="s">
        <v>171</v>
      </c>
      <c r="B21" s="66">
        <v>5.649283676459689E-2</v>
      </c>
      <c r="C21" s="67">
        <v>1.3645319833767525E-6</v>
      </c>
      <c r="D21" s="68">
        <v>24.15407087915758</v>
      </c>
      <c r="E21" s="54">
        <v>229</v>
      </c>
      <c r="F21" s="80">
        <v>0.70612890279375073</v>
      </c>
      <c r="G21" s="67">
        <v>5.1200889808597314E-6</v>
      </c>
      <c r="H21" s="68">
        <v>7.2509267933977064</v>
      </c>
      <c r="I21" s="54">
        <v>229</v>
      </c>
      <c r="K21" s="66">
        <v>0.34840490671999985</v>
      </c>
      <c r="L21" s="67">
        <v>2.6132887147781297E-6</v>
      </c>
      <c r="M21" s="68">
        <v>7.5007230506036846</v>
      </c>
      <c r="N21" s="69">
        <v>0.72076460477876114</v>
      </c>
      <c r="O21" s="67">
        <v>3.3689937152227703E-5</v>
      </c>
      <c r="P21" s="68">
        <v>46.741941722525119</v>
      </c>
      <c r="Q21" s="80">
        <v>0.51262378742586068</v>
      </c>
      <c r="R21" s="67">
        <v>4.8757755913907897E-6</v>
      </c>
      <c r="S21" s="68">
        <v>9.5114111186187582</v>
      </c>
    </row>
    <row r="22" spans="1:19">
      <c r="A22" s="1" t="s">
        <v>160</v>
      </c>
      <c r="B22" s="66">
        <v>5.6497683539531059E-2</v>
      </c>
      <c r="C22" s="67">
        <v>2.5825592968005137E-6</v>
      </c>
      <c r="D22" s="68">
        <v>45.710888217098557</v>
      </c>
      <c r="E22" s="54">
        <v>231</v>
      </c>
      <c r="F22" s="80">
        <v>0.70563487279447612</v>
      </c>
      <c r="G22" s="67">
        <v>4.7672131615345435E-6</v>
      </c>
      <c r="H22" s="68">
        <v>6.7559205834814886</v>
      </c>
      <c r="I22" s="54">
        <v>230</v>
      </c>
      <c r="K22" s="66">
        <v>0.34840583295081962</v>
      </c>
      <c r="L22" s="67">
        <v>2.1166417895181E-6</v>
      </c>
      <c r="M22" s="68">
        <v>6.0752191534545332</v>
      </c>
      <c r="N22" s="69">
        <v>0.71920066769230773</v>
      </c>
      <c r="O22" s="67">
        <v>1.8268323709161807E-5</v>
      </c>
      <c r="P22" s="68">
        <v>25.400871453274927</v>
      </c>
      <c r="Q22" s="80">
        <v>0.51274913031268921</v>
      </c>
      <c r="R22" s="67">
        <v>5.1588113219128198E-6</v>
      </c>
      <c r="S22" s="68">
        <v>10.061082539070965</v>
      </c>
    </row>
    <row r="23" spans="1:19">
      <c r="A23" s="62" t="s">
        <v>175</v>
      </c>
      <c r="B23" s="76">
        <v>5.6493240145118861E-2</v>
      </c>
      <c r="C23" s="77">
        <v>1.5003951270226722E-6</v>
      </c>
      <c r="D23" s="78">
        <v>26.558843556653557</v>
      </c>
      <c r="E23" s="79">
        <v>230</v>
      </c>
      <c r="F23" s="83">
        <v>0.70594633530531381</v>
      </c>
      <c r="G23" s="77">
        <v>5.0450463085222685E-6</v>
      </c>
      <c r="H23" s="78">
        <v>7.1465011661833238</v>
      </c>
      <c r="I23" s="79">
        <v>227</v>
      </c>
      <c r="J23" s="64"/>
      <c r="K23" s="66">
        <v>0.3484192540740742</v>
      </c>
      <c r="L23" s="67">
        <v>3.72047081211576E-6</v>
      </c>
      <c r="M23" s="68">
        <v>10.678143554388027</v>
      </c>
      <c r="N23" s="69">
        <v>0.72223245111111112</v>
      </c>
      <c r="O23" s="67">
        <v>2.7818124870669842E-5</v>
      </c>
      <c r="P23" s="68">
        <v>38.51685814985651</v>
      </c>
      <c r="Q23" s="80">
        <v>0.51281537433345259</v>
      </c>
      <c r="R23" s="67">
        <v>5.1193840315599996E-6</v>
      </c>
      <c r="S23" s="68">
        <v>9.982898890685707</v>
      </c>
    </row>
    <row r="24" spans="1:19">
      <c r="A24" s="1" t="s">
        <v>161</v>
      </c>
      <c r="B24" s="66">
        <v>5.655237899032528E-2</v>
      </c>
      <c r="C24" s="67">
        <v>8.6777593631094784E-6</v>
      </c>
      <c r="D24" s="68">
        <v>153.4464069954339</v>
      </c>
      <c r="E24" s="54">
        <v>157</v>
      </c>
      <c r="F24" s="80">
        <v>0.70574300288011704</v>
      </c>
      <c r="G24" s="67">
        <v>7.4759596279445013E-6</v>
      </c>
      <c r="H24" s="68">
        <v>10.593034004496429</v>
      </c>
      <c r="I24" s="54">
        <v>155</v>
      </c>
      <c r="K24" s="66">
        <v>0.34839365147651002</v>
      </c>
      <c r="L24" s="67">
        <v>2.0480165675199319E-6</v>
      </c>
      <c r="M24" s="68">
        <v>5.8784554736871169</v>
      </c>
      <c r="N24" s="69">
        <v>0.72075518483660106</v>
      </c>
      <c r="O24" s="67">
        <v>3.4140168202520897E-5</v>
      </c>
      <c r="P24" s="68">
        <v>47.367218329841982</v>
      </c>
      <c r="Q24" s="80">
        <v>0.5126601050673506</v>
      </c>
      <c r="R24" s="67">
        <v>3.6248879948234597E-6</v>
      </c>
      <c r="S24" s="68">
        <v>7.0707432838902893</v>
      </c>
    </row>
    <row r="25" spans="1:19">
      <c r="A25" s="1" t="s">
        <v>174</v>
      </c>
      <c r="B25" s="66">
        <v>5.6533565573646256E-2</v>
      </c>
      <c r="C25" s="67">
        <v>1.4260324764191988E-6</v>
      </c>
      <c r="D25" s="68">
        <v>25.224527445761524</v>
      </c>
      <c r="E25" s="54">
        <v>227</v>
      </c>
      <c r="F25" s="80">
        <v>0.70597957164467595</v>
      </c>
      <c r="G25" s="67">
        <v>5.3575324329496966E-6</v>
      </c>
      <c r="H25" s="68">
        <v>7.5887924355496459</v>
      </c>
      <c r="I25" s="54">
        <v>231</v>
      </c>
      <c r="K25" s="66">
        <v>0.34840621266129002</v>
      </c>
      <c r="L25" s="67">
        <v>5.6354922997592251E-6</v>
      </c>
      <c r="M25" s="68">
        <v>16.175062599236369</v>
      </c>
      <c r="N25" s="69">
        <v>0.71946184287999992</v>
      </c>
      <c r="O25" s="67">
        <v>1.4002357019475407E-5</v>
      </c>
      <c r="P25" s="68">
        <v>19.462264966581252</v>
      </c>
      <c r="Q25" s="80">
        <v>0.51266282248582939</v>
      </c>
      <c r="R25" s="67">
        <v>7.1092807657974996E-6</v>
      </c>
      <c r="S25" s="68">
        <v>13.86736165366079</v>
      </c>
    </row>
    <row r="26" spans="1:19">
      <c r="A26" s="1" t="s">
        <v>178</v>
      </c>
      <c r="B26" s="66">
        <v>5.6496871149604395E-2</v>
      </c>
      <c r="C26" s="67">
        <v>1.407233754675692E-6</v>
      </c>
      <c r="D26" s="68">
        <v>24.908171479962494</v>
      </c>
      <c r="E26" s="54">
        <v>230</v>
      </c>
      <c r="F26" s="80">
        <v>0.70575479998797908</v>
      </c>
      <c r="G26" s="67">
        <v>5.0150525935114774E-6</v>
      </c>
      <c r="H26" s="68">
        <v>7.10594188462749</v>
      </c>
      <c r="I26" s="54">
        <v>228</v>
      </c>
      <c r="K26" s="66">
        <v>0.34841203041666674</v>
      </c>
      <c r="L26" s="67">
        <v>5.8854812341907714E-6</v>
      </c>
      <c r="M26" s="68">
        <v>16.892301988402384</v>
      </c>
      <c r="N26" s="69">
        <v>0.72024231735849042</v>
      </c>
      <c r="O26" s="67">
        <v>1.3772272143038132E-5</v>
      </c>
      <c r="P26" s="68">
        <v>19.121720303172879</v>
      </c>
      <c r="Q26" s="80">
        <v>0.51266566423819482</v>
      </c>
      <c r="R26" s="67">
        <v>6.1295375791234004E-6</v>
      </c>
      <c r="S26" s="68">
        <v>11.956208513070017</v>
      </c>
    </row>
    <row r="27" spans="1:19">
      <c r="A27" s="1" t="s">
        <v>162</v>
      </c>
      <c r="B27" s="66">
        <v>5.6524010428072161E-2</v>
      </c>
      <c r="C27" s="67">
        <v>1.5507947668135465E-6</v>
      </c>
      <c r="D27" s="68">
        <v>27.436035678801691</v>
      </c>
      <c r="E27" s="54">
        <v>225</v>
      </c>
      <c r="F27" s="80">
        <v>0.70576083392149691</v>
      </c>
      <c r="G27" s="67">
        <v>5.0151244682154554E-6</v>
      </c>
      <c r="H27" s="68">
        <v>7.1059829720917849</v>
      </c>
      <c r="I27" s="54">
        <v>225</v>
      </c>
      <c r="K27" s="66">
        <v>0.34840018490909097</v>
      </c>
      <c r="L27" s="67">
        <v>4.9585749138859281E-6</v>
      </c>
      <c r="M27" s="68">
        <v>14.232411831755435</v>
      </c>
      <c r="N27" s="69">
        <v>0.71976217333333325</v>
      </c>
      <c r="O27" s="67">
        <v>1.1699943315238281E-5</v>
      </c>
      <c r="P27" s="68">
        <v>16.255290634479969</v>
      </c>
      <c r="Q27" s="80">
        <v>0.51269892051634769</v>
      </c>
      <c r="R27" s="67">
        <v>6.1068166760272004E-6</v>
      </c>
      <c r="S27" s="68">
        <v>11.911116703497099</v>
      </c>
    </row>
    <row r="28" spans="1:19">
      <c r="A28" s="1" t="s">
        <v>163</v>
      </c>
      <c r="B28" s="66">
        <v>5.6497876959205502E-2</v>
      </c>
      <c r="C28" s="67">
        <v>1.3945582785570548E-6</v>
      </c>
      <c r="D28" s="68">
        <v>24.683374909184653</v>
      </c>
      <c r="E28" s="54">
        <v>231</v>
      </c>
      <c r="F28" s="80">
        <v>0.70568272186747227</v>
      </c>
      <c r="G28" s="67">
        <v>5.154522678109943E-6</v>
      </c>
      <c r="H28" s="68">
        <v>7.304306196514708</v>
      </c>
      <c r="I28" s="54">
        <v>227</v>
      </c>
      <c r="K28" s="66">
        <v>0.3484012920979021</v>
      </c>
      <c r="L28" s="67">
        <v>1.5486420273769512E-6</v>
      </c>
      <c r="M28" s="68">
        <v>4.4449950746502314</v>
      </c>
      <c r="N28" s="69">
        <v>0.72204048312056723</v>
      </c>
      <c r="O28" s="67">
        <v>2.3994085483551201E-5</v>
      </c>
      <c r="P28" s="68">
        <v>33.230942093235292</v>
      </c>
      <c r="Q28" s="80">
        <v>0.51264186891518404</v>
      </c>
      <c r="R28" s="67">
        <v>2.7880474653448974E-6</v>
      </c>
      <c r="S28" s="68">
        <v>5.4385871197855211</v>
      </c>
    </row>
    <row r="29" spans="1:19">
      <c r="A29" s="1" t="s">
        <v>180</v>
      </c>
      <c r="B29" s="66">
        <v>5.6563555776959221E-2</v>
      </c>
      <c r="C29" s="67">
        <v>1.3121605191027692E-6</v>
      </c>
      <c r="D29" s="68">
        <v>23.197985011353705</v>
      </c>
      <c r="E29" s="54">
        <v>228</v>
      </c>
      <c r="F29" s="80">
        <v>0.70551154857131548</v>
      </c>
      <c r="G29" s="67">
        <v>5.056888549753604E-6</v>
      </c>
      <c r="H29" s="68">
        <v>7.1676906777698717</v>
      </c>
      <c r="I29" s="54">
        <v>227</v>
      </c>
      <c r="K29" s="66">
        <v>0.34840386919254673</v>
      </c>
      <c r="L29" s="67">
        <v>2.7144871373910262E-6</v>
      </c>
      <c r="M29" s="68">
        <v>7.7912083573642938</v>
      </c>
      <c r="N29" s="69">
        <v>0.71946776689655134</v>
      </c>
      <c r="O29" s="67">
        <v>8.7440380507039905E-6</v>
      </c>
      <c r="P29" s="68">
        <v>12.153481299685872</v>
      </c>
      <c r="Q29" s="80">
        <v>0.51272775662386105</v>
      </c>
      <c r="R29" s="67">
        <v>5.1641289050397364E-6</v>
      </c>
      <c r="S29" s="68">
        <v>10.071873110681151</v>
      </c>
    </row>
    <row r="30" spans="1:19">
      <c r="A30" s="1" t="s">
        <v>275</v>
      </c>
      <c r="B30" s="66">
        <v>5.6496643647314791E-2</v>
      </c>
      <c r="C30" s="67">
        <v>1.6178310713036303E-6</v>
      </c>
      <c r="D30" s="68">
        <v>28.635879352463508</v>
      </c>
      <c r="E30" s="54">
        <v>226</v>
      </c>
      <c r="F30" s="80">
        <v>0.70605254530228234</v>
      </c>
      <c r="G30" s="67">
        <v>5.3400498034391646E-6</v>
      </c>
      <c r="H30" s="68">
        <v>7.5632470118111801</v>
      </c>
      <c r="I30" s="54">
        <v>231</v>
      </c>
      <c r="K30" s="66">
        <v>0.34841501612499998</v>
      </c>
      <c r="L30" s="67">
        <v>2.0543169877273072E-6</v>
      </c>
      <c r="M30" s="68">
        <v>5.8961780998276057</v>
      </c>
      <c r="N30" s="69">
        <v>0.72331119037313452</v>
      </c>
      <c r="O30" s="67">
        <v>4.8565276519529212E-5</v>
      </c>
      <c r="P30" s="68">
        <v>67.142990687695345</v>
      </c>
      <c r="Q30" s="80">
        <v>0.51269111889849128</v>
      </c>
      <c r="R30" s="67">
        <v>3.7360560507526634E-6</v>
      </c>
      <c r="S30" s="68">
        <v>7.287147978649446</v>
      </c>
    </row>
    <row r="31" spans="1:19">
      <c r="A31" s="1" t="s">
        <v>276</v>
      </c>
      <c r="B31" s="66">
        <v>5.6497718881314288E-2</v>
      </c>
      <c r="C31" s="67">
        <v>1.4485165617130093E-6</v>
      </c>
      <c r="D31" s="68">
        <v>25.638496392322182</v>
      </c>
      <c r="E31" s="54">
        <v>229</v>
      </c>
      <c r="F31" s="80">
        <v>0.7062824316065397</v>
      </c>
      <c r="G31" s="67">
        <v>5.2022018271526107E-6</v>
      </c>
      <c r="H31" s="68">
        <v>7.3656112545790844</v>
      </c>
      <c r="I31" s="54">
        <v>229</v>
      </c>
      <c r="K31" s="66">
        <v>0.34841304888059699</v>
      </c>
      <c r="L31" s="67">
        <v>3.1789223907807165E-6</v>
      </c>
      <c r="M31" s="68">
        <v>9.1240049733905071</v>
      </c>
      <c r="N31" s="69">
        <v>0.720078945109489</v>
      </c>
      <c r="O31" s="67">
        <v>8.8396019974148737E-6</v>
      </c>
      <c r="P31" s="68">
        <v>12.27587899556041</v>
      </c>
      <c r="Q31" s="80">
        <v>0.51254389789840982</v>
      </c>
      <c r="R31" s="67">
        <v>6.6170371968648411E-6</v>
      </c>
      <c r="S31" s="68">
        <v>12.910186276720419</v>
      </c>
    </row>
    <row r="32" spans="1:19">
      <c r="A32" s="1" t="s">
        <v>771</v>
      </c>
      <c r="B32" s="66">
        <v>5.6512890077295368E-2</v>
      </c>
      <c r="C32" s="67">
        <v>2.3078718743504321E-6</v>
      </c>
      <c r="D32" s="68">
        <v>40.83797291545072</v>
      </c>
      <c r="E32" s="54">
        <v>229</v>
      </c>
      <c r="F32" s="80">
        <v>0.70605548803831208</v>
      </c>
      <c r="G32" s="67">
        <v>5.4538443883772573E-6</v>
      </c>
      <c r="H32" s="68">
        <v>7.724384953837113</v>
      </c>
      <c r="I32" s="54">
        <v>228</v>
      </c>
      <c r="K32" s="66">
        <v>0.34841515774834431</v>
      </c>
      <c r="L32" s="67">
        <v>1.4404281285692139E-6</v>
      </c>
      <c r="M32" s="68">
        <v>4.1342292277927131</v>
      </c>
      <c r="N32" s="69">
        <v>0.72044355780303049</v>
      </c>
      <c r="O32" s="67">
        <v>1.6664809356949355E-5</v>
      </c>
      <c r="P32" s="68">
        <v>23.131318444665055</v>
      </c>
      <c r="Q32" s="80">
        <v>0.51268184749982781</v>
      </c>
      <c r="R32" s="67">
        <v>3.0051979896088497E-6</v>
      </c>
      <c r="S32" s="68">
        <v>5.8617210737305436</v>
      </c>
    </row>
    <row r="33" spans="2:19">
      <c r="B33" s="66"/>
      <c r="C33" s="67"/>
      <c r="D33" s="68"/>
      <c r="E33" s="54"/>
      <c r="F33" s="163"/>
      <c r="G33" s="67"/>
      <c r="H33" s="68"/>
      <c r="I33" s="54"/>
      <c r="K33" s="66"/>
      <c r="L33" s="67"/>
      <c r="M33" s="68"/>
      <c r="N33" s="69"/>
      <c r="O33" s="67"/>
      <c r="P33" s="68"/>
      <c r="Q33" s="163"/>
      <c r="R33" s="67"/>
      <c r="S33" s="68"/>
    </row>
    <row r="34" spans="2:19">
      <c r="B34" s="80" t="s">
        <v>280</v>
      </c>
      <c r="C34" s="67"/>
      <c r="D34" s="68"/>
      <c r="E34" s="54"/>
      <c r="F34" s="163"/>
      <c r="G34" s="67"/>
      <c r="H34" s="68"/>
      <c r="I34" s="54"/>
      <c r="K34" s="70"/>
      <c r="L34" s="67"/>
      <c r="M34" s="70"/>
      <c r="N34" s="70"/>
      <c r="O34" s="67"/>
      <c r="P34" s="70"/>
      <c r="Q34" s="163"/>
      <c r="R34" s="67"/>
      <c r="S34" s="70"/>
    </row>
    <row r="35" spans="2:19">
      <c r="B35" s="80" t="s">
        <v>281</v>
      </c>
      <c r="C35" s="67"/>
      <c r="D35" s="68"/>
      <c r="E35" s="54"/>
      <c r="F35" s="80"/>
      <c r="G35" s="67"/>
      <c r="H35" s="68"/>
      <c r="I35" s="54"/>
      <c r="K35" s="81" t="s">
        <v>282</v>
      </c>
      <c r="L35" s="67"/>
      <c r="M35" s="70"/>
      <c r="N35" s="70"/>
      <c r="O35" s="67"/>
      <c r="P35" s="70"/>
      <c r="Q35" s="85"/>
      <c r="R35" s="67"/>
      <c r="S35" s="70"/>
    </row>
    <row r="36" spans="2:19">
      <c r="B36" s="66">
        <v>5.6499215997051856E-2</v>
      </c>
      <c r="C36" s="67">
        <v>1.3477333656561251E-6</v>
      </c>
      <c r="D36" s="68">
        <v>23.854018889863006</v>
      </c>
      <c r="E36" s="54">
        <v>228</v>
      </c>
      <c r="F36" s="80">
        <v>0.71024729700375988</v>
      </c>
      <c r="G36" s="67">
        <v>5.5146422983811178E-6</v>
      </c>
      <c r="H36" s="68">
        <v>7.7643974452914035</v>
      </c>
      <c r="I36" s="54">
        <v>229</v>
      </c>
      <c r="K36" s="66">
        <v>0.34839954034965037</v>
      </c>
      <c r="L36" s="67">
        <v>1.6459008365634443E-6</v>
      </c>
      <c r="M36" s="68">
        <v>4.724176257269554</v>
      </c>
      <c r="N36" s="69">
        <v>0.71968349852112656</v>
      </c>
      <c r="O36" s="67">
        <v>3.8436001822344883E-6</v>
      </c>
      <c r="P36" s="68">
        <v>5.3406812718822652</v>
      </c>
      <c r="Q36" s="80">
        <v>0.51209743510135708</v>
      </c>
      <c r="R36" s="67">
        <v>2.5631663567149274E-6</v>
      </c>
      <c r="S36" s="68">
        <v>5.0061677828227849</v>
      </c>
    </row>
    <row r="37" spans="2:19">
      <c r="B37" s="66">
        <v>5.6499073390677855E-2</v>
      </c>
      <c r="C37" s="67">
        <v>1.3832859621533615E-6</v>
      </c>
      <c r="D37" s="68">
        <v>24.483338914043124</v>
      </c>
      <c r="E37" s="54">
        <v>230</v>
      </c>
      <c r="F37" s="80">
        <v>0.71025347626564139</v>
      </c>
      <c r="G37" s="67">
        <v>4.7776442980060717E-6</v>
      </c>
      <c r="H37" s="68">
        <v>6.7266749937302501</v>
      </c>
      <c r="I37" s="54">
        <v>232</v>
      </c>
      <c r="K37" s="66">
        <v>0.34840985700636939</v>
      </c>
      <c r="L37" s="67">
        <v>1.6399017904399712E-6</v>
      </c>
      <c r="M37" s="68">
        <v>4.7068180117820022</v>
      </c>
      <c r="N37" s="69">
        <v>0.71963119012578614</v>
      </c>
      <c r="O37" s="67">
        <v>2.9913524904389542E-6</v>
      </c>
      <c r="P37" s="68">
        <v>4.1567854916295222</v>
      </c>
      <c r="Q37" s="80">
        <v>0.51210080433137761</v>
      </c>
      <c r="R37" s="67">
        <v>2.481719416196521E-6</v>
      </c>
      <c r="S37" s="68">
        <v>4.8467763716566727</v>
      </c>
    </row>
    <row r="38" spans="2:19">
      <c r="B38" s="66">
        <v>5.6498554910006202E-2</v>
      </c>
      <c r="C38" s="67">
        <v>1.3140701638627256E-6</v>
      </c>
      <c r="D38" s="68">
        <v>23.258473884081532</v>
      </c>
      <c r="E38" s="54">
        <v>229</v>
      </c>
      <c r="F38" s="80">
        <v>0.71025225993478736</v>
      </c>
      <c r="G38" s="67">
        <v>5.4047325736050276E-6</v>
      </c>
      <c r="H38" s="68">
        <v>7.6095957429283922</v>
      </c>
      <c r="I38" s="54">
        <v>229</v>
      </c>
      <c r="K38" s="66">
        <v>0.34840794950276233</v>
      </c>
      <c r="L38" s="67">
        <v>1.8297515476333205E-6</v>
      </c>
      <c r="M38" s="68">
        <v>5.2517502836680059</v>
      </c>
      <c r="N38" s="69">
        <v>0.71945469676470608</v>
      </c>
      <c r="O38" s="67">
        <v>3.0756219020310428E-6</v>
      </c>
      <c r="P38" s="68">
        <v>4.2749347747143958</v>
      </c>
      <c r="Q38" s="80">
        <v>0.51210768449292821</v>
      </c>
      <c r="R38" s="67">
        <v>3.1226419172137063E-6</v>
      </c>
      <c r="S38" s="68">
        <v>6.0984104921570434</v>
      </c>
    </row>
    <row r="39" spans="2:19">
      <c r="B39" s="66">
        <v>5.6497954896941538E-2</v>
      </c>
      <c r="C39" s="67">
        <v>1.5950401303143706E-6</v>
      </c>
      <c r="D39" s="68">
        <v>28.231820660126523</v>
      </c>
      <c r="E39" s="54">
        <v>234</v>
      </c>
      <c r="F39" s="80">
        <v>0.71024305014084044</v>
      </c>
      <c r="G39" s="67">
        <v>4.9018247148599204E-6</v>
      </c>
      <c r="H39" s="68">
        <v>6.9016158818983078</v>
      </c>
      <c r="I39" s="54">
        <v>229</v>
      </c>
      <c r="K39" s="66">
        <v>0.34839880953488356</v>
      </c>
      <c r="L39" s="67">
        <v>1.7451847525624345E-6</v>
      </c>
      <c r="M39" s="68">
        <v>5.0091581968729351</v>
      </c>
      <c r="N39" s="69">
        <v>0.71946239164557002</v>
      </c>
      <c r="O39" s="67">
        <v>3.0811100608597839E-6</v>
      </c>
      <c r="P39" s="68">
        <v>4.2795430658780642</v>
      </c>
      <c r="Q39" s="80">
        <v>0.5120999308878964</v>
      </c>
      <c r="R39" s="67">
        <v>2.4480656063326195E-6</v>
      </c>
      <c r="S39" s="68">
        <v>4.781058929171226</v>
      </c>
    </row>
    <row r="40" spans="2:19">
      <c r="B40" s="66">
        <v>5.6498198755595107E-2</v>
      </c>
      <c r="C40" s="67">
        <v>1.2509438877892649E-6</v>
      </c>
      <c r="D40" s="68">
        <v>22.141305658269008</v>
      </c>
      <c r="E40" s="54">
        <v>226</v>
      </c>
      <c r="F40" s="80">
        <v>0.71024941951202913</v>
      </c>
      <c r="G40" s="67">
        <v>5.0413204885984882E-6</v>
      </c>
      <c r="H40" s="68">
        <v>7.0979579146464982</v>
      </c>
      <c r="I40" s="54">
        <v>232</v>
      </c>
      <c r="K40" s="70"/>
      <c r="L40" s="67"/>
      <c r="M40" s="70"/>
      <c r="N40" s="70"/>
      <c r="O40" s="67"/>
      <c r="P40" s="70"/>
      <c r="Q40" s="80"/>
      <c r="R40" s="67"/>
      <c r="S40" s="70"/>
    </row>
    <row r="41" spans="2:19">
      <c r="B41" s="66">
        <v>5.6499076827643289E-2</v>
      </c>
      <c r="C41" s="67">
        <v>1.3328863032269177E-6</v>
      </c>
      <c r="D41" s="68">
        <v>23.591293487733179</v>
      </c>
      <c r="E41" s="54">
        <v>228</v>
      </c>
      <c r="F41" s="80">
        <v>0.71024672908443431</v>
      </c>
      <c r="G41" s="67">
        <v>5.2925720148280724E-6</v>
      </c>
      <c r="H41" s="68">
        <v>7.4517372598823899</v>
      </c>
      <c r="I41" s="54">
        <v>227</v>
      </c>
      <c r="K41" s="70"/>
      <c r="L41" s="67"/>
      <c r="M41" s="70"/>
      <c r="N41" s="70"/>
      <c r="O41" s="67"/>
      <c r="P41" s="82" t="s">
        <v>283</v>
      </c>
      <c r="Q41" s="80">
        <f>AVERAGE(Q36:Q39)</f>
        <v>0.51210146370338983</v>
      </c>
      <c r="R41" s="67"/>
      <c r="S41" s="70"/>
    </row>
    <row r="42" spans="2:19">
      <c r="B42" s="66">
        <v>5.6497608131063068E-2</v>
      </c>
      <c r="C42" s="67">
        <v>1.3785831490466148E-6</v>
      </c>
      <c r="D42" s="68">
        <v>24.40073473285063</v>
      </c>
      <c r="E42" s="54">
        <v>230</v>
      </c>
      <c r="F42" s="80">
        <v>0.71024134840325959</v>
      </c>
      <c r="G42" s="67">
        <v>5.140255168642597E-6</v>
      </c>
      <c r="H42" s="68">
        <v>7.2373358439335362</v>
      </c>
      <c r="I42" s="54">
        <v>228</v>
      </c>
      <c r="K42" s="70"/>
      <c r="L42" s="67"/>
      <c r="M42" s="70"/>
      <c r="N42" s="70"/>
      <c r="O42" s="67"/>
      <c r="P42" s="82" t="s">
        <v>284</v>
      </c>
      <c r="Q42" s="80">
        <f>2*STDEV(Q36:Q39)</f>
        <v>8.7720884329355672E-6</v>
      </c>
      <c r="R42" s="67"/>
      <c r="S42" s="70"/>
    </row>
    <row r="43" spans="2:19">
      <c r="B43" s="66">
        <v>5.6497090720019377E-2</v>
      </c>
      <c r="C43" s="67">
        <v>1.3391469685307201E-6</v>
      </c>
      <c r="D43" s="68">
        <v>23.702936761241087</v>
      </c>
      <c r="E43" s="54">
        <v>229</v>
      </c>
      <c r="F43" s="80">
        <v>0.71025424700948492</v>
      </c>
      <c r="G43" s="67">
        <v>5.1312200698206368E-6</v>
      </c>
      <c r="H43" s="68">
        <v>7.2244834739469193</v>
      </c>
      <c r="I43" s="54">
        <v>229</v>
      </c>
      <c r="K43" s="70"/>
      <c r="L43" s="67"/>
      <c r="M43" s="70"/>
      <c r="N43" s="70"/>
      <c r="O43" s="67"/>
      <c r="P43" s="82" t="s">
        <v>285</v>
      </c>
      <c r="Q43" s="84">
        <f>Q42/Q41*10^6</f>
        <v>17.12959062740812</v>
      </c>
      <c r="R43" s="67"/>
      <c r="S43" s="70"/>
    </row>
    <row r="44" spans="2:19">
      <c r="B44" s="66">
        <v>5.6500330637438131E-2</v>
      </c>
      <c r="C44" s="67">
        <v>1.2729340907383058E-6</v>
      </c>
      <c r="D44" s="68">
        <v>22.529675072287752</v>
      </c>
      <c r="E44" s="54">
        <v>227</v>
      </c>
      <c r="F44" s="80">
        <v>0.71024890938677421</v>
      </c>
      <c r="G44" s="67">
        <v>4.4617508776880345E-6</v>
      </c>
      <c r="H44" s="68">
        <v>6.2819538597254452</v>
      </c>
      <c r="I44" s="54">
        <v>229</v>
      </c>
      <c r="K44" s="70"/>
      <c r="L44" s="67"/>
      <c r="M44" s="70"/>
      <c r="N44" s="70"/>
      <c r="O44" s="67"/>
      <c r="P44" s="70"/>
      <c r="Q44" s="85"/>
      <c r="R44" s="67"/>
      <c r="S44" s="70"/>
    </row>
    <row r="45" spans="2:19">
      <c r="B45" s="54"/>
      <c r="C45" s="54"/>
      <c r="D45" s="54"/>
      <c r="E45" s="54"/>
      <c r="F45" s="80"/>
      <c r="G45" s="54"/>
      <c r="H45" s="54"/>
      <c r="I45" s="54"/>
      <c r="K45" s="70"/>
      <c r="L45" s="67"/>
      <c r="M45" s="70"/>
      <c r="N45" s="70"/>
      <c r="O45" s="67"/>
      <c r="P45" s="70"/>
      <c r="Q45" s="86"/>
      <c r="R45" s="67"/>
      <c r="S45" s="70"/>
    </row>
    <row r="46" spans="2:19">
      <c r="B46" s="54"/>
      <c r="C46" s="54"/>
      <c r="D46" s="54"/>
      <c r="E46" s="82" t="s">
        <v>283</v>
      </c>
      <c r="F46" s="80">
        <f>AVERAGE(F36:F44)</f>
        <v>0.71024852630455682</v>
      </c>
      <c r="G46" s="54"/>
      <c r="H46" s="54"/>
      <c r="I46" s="54"/>
      <c r="K46" s="66"/>
      <c r="L46" s="67"/>
      <c r="M46" s="70"/>
      <c r="N46" s="66"/>
      <c r="O46" s="67"/>
      <c r="P46" s="70"/>
      <c r="Q46" s="86"/>
      <c r="R46" s="67"/>
      <c r="S46" s="70"/>
    </row>
    <row r="47" spans="2:19">
      <c r="B47" s="54"/>
      <c r="C47" s="54"/>
      <c r="D47" s="54"/>
      <c r="E47" s="82" t="s">
        <v>284</v>
      </c>
      <c r="F47" s="80">
        <f>2*STDEV(F36:F44)</f>
        <v>8.8984538708961907E-6</v>
      </c>
      <c r="G47" s="54"/>
      <c r="H47" s="54"/>
      <c r="I47" s="54"/>
      <c r="K47" s="66"/>
      <c r="L47" s="67"/>
      <c r="M47" s="70"/>
      <c r="N47" s="66"/>
      <c r="O47" s="67"/>
      <c r="P47" s="70"/>
      <c r="Q47" s="86"/>
      <c r="R47" s="67"/>
      <c r="S47" s="70"/>
    </row>
    <row r="48" spans="2:19">
      <c r="B48" s="54"/>
      <c r="C48" s="54"/>
      <c r="D48" s="54"/>
      <c r="E48" s="82" t="s">
        <v>285</v>
      </c>
      <c r="F48" s="84">
        <f>F47/F46*10^6</f>
        <v>12.528648129965294</v>
      </c>
      <c r="G48" s="54"/>
      <c r="H48" s="54"/>
      <c r="I48" s="54"/>
      <c r="K48" s="71"/>
      <c r="L48" s="67"/>
      <c r="M48" s="70"/>
      <c r="N48" s="71"/>
      <c r="O48" s="67"/>
      <c r="P48" s="70"/>
      <c r="Q48" s="85"/>
      <c r="R48" s="67"/>
      <c r="S48" s="70"/>
    </row>
    <row r="51" spans="1:19">
      <c r="A51" t="s">
        <v>294</v>
      </c>
      <c r="B51" s="54"/>
      <c r="C51" s="54"/>
      <c r="D51" s="54"/>
      <c r="E51" s="54"/>
      <c r="F51" s="82"/>
      <c r="G51" s="54"/>
      <c r="H51" s="54"/>
      <c r="I51" s="54"/>
      <c r="K51" s="70"/>
      <c r="L51" s="67"/>
      <c r="M51" s="70"/>
      <c r="N51" s="70"/>
      <c r="O51" s="67"/>
      <c r="P51" s="70"/>
      <c r="Q51" s="85"/>
      <c r="R51" s="67"/>
      <c r="S51" s="70"/>
    </row>
    <row r="52" spans="1:19" s="3" customFormat="1" ht="16.5">
      <c r="A52" s="87" t="s">
        <v>225</v>
      </c>
      <c r="B52" s="88" t="s">
        <v>301</v>
      </c>
      <c r="C52" s="82" t="s">
        <v>290</v>
      </c>
      <c r="D52" s="85" t="s">
        <v>293</v>
      </c>
      <c r="E52" s="88" t="s">
        <v>306</v>
      </c>
      <c r="F52" s="82"/>
      <c r="G52" s="95" t="s">
        <v>307</v>
      </c>
      <c r="H52" s="107" t="s">
        <v>308</v>
      </c>
      <c r="I52" s="88"/>
      <c r="J52" s="97"/>
      <c r="K52" s="98"/>
      <c r="L52" s="98"/>
      <c r="M52" s="98"/>
      <c r="N52" s="98"/>
      <c r="O52" s="98"/>
      <c r="P52" s="99"/>
      <c r="Q52" s="85"/>
      <c r="R52" s="90"/>
      <c r="S52" s="89"/>
    </row>
    <row r="53" spans="1:19">
      <c r="A53" s="1" t="s">
        <v>296</v>
      </c>
      <c r="B53" s="91" t="s">
        <v>302</v>
      </c>
      <c r="C53" s="93">
        <v>0.70592200000000005</v>
      </c>
      <c r="D53" s="93">
        <v>0.51265300000000003</v>
      </c>
      <c r="E53" s="2">
        <v>0.43</v>
      </c>
      <c r="F53" s="82"/>
      <c r="G53" s="93">
        <v>0.70594187868718594</v>
      </c>
      <c r="H53" s="93">
        <v>0.51263999694447715</v>
      </c>
      <c r="I53" s="54"/>
      <c r="J53" s="100"/>
      <c r="K53" s="106" t="s">
        <v>309</v>
      </c>
      <c r="L53" s="101"/>
      <c r="M53" s="101"/>
      <c r="N53" s="101"/>
      <c r="O53" s="101"/>
      <c r="P53" s="102"/>
      <c r="Q53" s="85"/>
      <c r="R53" s="67"/>
      <c r="S53" s="70"/>
    </row>
    <row r="54" spans="1:19">
      <c r="A54" s="1" t="s">
        <v>297</v>
      </c>
      <c r="B54" s="92" t="s">
        <v>303</v>
      </c>
      <c r="C54" s="93">
        <v>0.70608000000000004</v>
      </c>
      <c r="D54" s="93">
        <v>0.51264600000000005</v>
      </c>
      <c r="E54" s="2">
        <v>0.28999999999999998</v>
      </c>
      <c r="F54" s="80"/>
      <c r="G54" s="93">
        <v>0.70609988313644889</v>
      </c>
      <c r="H54" s="93">
        <v>0.51264399692884788</v>
      </c>
      <c r="I54" s="54"/>
      <c r="J54" s="100" t="s">
        <v>223</v>
      </c>
      <c r="K54" s="101" t="s">
        <v>310</v>
      </c>
      <c r="L54" s="101">
        <v>0.71024799999999999</v>
      </c>
      <c r="M54" s="101" t="s">
        <v>311</v>
      </c>
      <c r="N54" s="101"/>
      <c r="O54" s="101"/>
      <c r="P54" s="102"/>
      <c r="Q54" s="85"/>
      <c r="R54" s="67"/>
      <c r="S54" s="70"/>
    </row>
    <row r="55" spans="1:19">
      <c r="A55" s="1" t="s">
        <v>298</v>
      </c>
      <c r="B55" t="s">
        <v>305</v>
      </c>
      <c r="C55" s="93">
        <v>0.70535300000000001</v>
      </c>
      <c r="D55" s="93">
        <v>0.51272300000000004</v>
      </c>
      <c r="E55" s="2">
        <v>1.79</v>
      </c>
      <c r="G55" s="93">
        <v>0.7053728626642074</v>
      </c>
      <c r="H55" s="93">
        <v>0.51272099662798432</v>
      </c>
      <c r="J55" s="100" t="s">
        <v>224</v>
      </c>
      <c r="K55" s="101" t="s">
        <v>312</v>
      </c>
      <c r="L55" s="101">
        <v>0.51185800000000004</v>
      </c>
      <c r="M55" s="101" t="s">
        <v>313</v>
      </c>
      <c r="N55" s="101" t="s">
        <v>314</v>
      </c>
      <c r="O55" s="101">
        <v>0.51211499999999999</v>
      </c>
      <c r="P55" s="102"/>
    </row>
    <row r="56" spans="1:19">
      <c r="A56" s="1" t="s">
        <v>299</v>
      </c>
      <c r="B56" s="91" t="s">
        <v>304</v>
      </c>
      <c r="C56" s="93">
        <v>0.70558799999999999</v>
      </c>
      <c r="D56" s="93">
        <v>0.51267099999999999</v>
      </c>
      <c r="E56" s="2">
        <v>0.78</v>
      </c>
      <c r="G56" s="93">
        <v>0.70560786928178199</v>
      </c>
      <c r="H56" s="93">
        <v>0.51266899683116485</v>
      </c>
      <c r="J56" s="100"/>
      <c r="K56" s="101"/>
      <c r="L56" s="101"/>
      <c r="M56" s="101"/>
      <c r="N56" s="101"/>
      <c r="O56" s="101"/>
      <c r="P56" s="102"/>
    </row>
    <row r="57" spans="1:19">
      <c r="A57" s="1" t="s">
        <v>300</v>
      </c>
      <c r="B57" s="91" t="s">
        <v>197</v>
      </c>
      <c r="C57" s="94">
        <v>0.70566600000000002</v>
      </c>
      <c r="D57" s="93">
        <v>0.51267399999999996</v>
      </c>
      <c r="E57" s="2">
        <v>0.84</v>
      </c>
      <c r="G57" s="93">
        <v>0.70568587147825357</v>
      </c>
      <c r="H57" s="93">
        <v>0.51267199681944287</v>
      </c>
      <c r="J57" s="103"/>
      <c r="K57" s="104"/>
      <c r="L57" s="104"/>
      <c r="M57" s="104"/>
      <c r="N57" s="104"/>
      <c r="O57" s="104"/>
      <c r="P57" s="105"/>
    </row>
    <row r="58" spans="1:19">
      <c r="E58" s="2"/>
      <c r="G58" s="164"/>
      <c r="H58" s="164"/>
    </row>
    <row r="59" spans="1:19">
      <c r="G59" s="164"/>
      <c r="H59" s="16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48C5-E907-4C17-98EA-6AD6D7772B86}">
  <dimension ref="A1:BE64"/>
  <sheetViews>
    <sheetView zoomScale="85" zoomScaleNormal="85" workbookViewId="0">
      <pane xSplit="1" topLeftCell="B1" activePane="topRight" state="frozen"/>
      <selection pane="topRight" activeCell="AS12" sqref="AS12"/>
    </sheetView>
  </sheetViews>
  <sheetFormatPr defaultRowHeight="15.5"/>
  <cols>
    <col min="1" max="1" width="19" style="8" customWidth="1"/>
    <col min="2" max="2" width="20.1796875" bestFit="1" customWidth="1"/>
    <col min="3" max="3" width="12.26953125" style="54" bestFit="1" customWidth="1"/>
    <col min="4" max="4" width="35.26953125" style="91" customWidth="1"/>
    <col min="5" max="5" width="20" style="54" customWidth="1"/>
    <col min="6" max="6" width="20.54296875" style="54" bestFit="1" customWidth="1"/>
    <col min="7" max="7" width="17.453125" style="54" customWidth="1"/>
    <col min="8" max="8" width="35.54296875" style="54" bestFit="1" customWidth="1"/>
    <col min="9" max="9" width="31.453125" style="54" bestFit="1" customWidth="1"/>
    <col min="10" max="10" width="24.453125" bestFit="1" customWidth="1"/>
    <col min="11" max="11" width="15.81640625" bestFit="1" customWidth="1"/>
    <col min="12" max="12" width="21.453125" bestFit="1" customWidth="1"/>
    <col min="13" max="13" width="18.1796875" bestFit="1" customWidth="1"/>
    <col min="14" max="14" width="23.54296875" bestFit="1" customWidth="1"/>
    <col min="15" max="15" width="18" style="141" bestFit="1" customWidth="1"/>
    <col min="16" max="16" width="12.7265625" customWidth="1"/>
    <col min="17" max="17" width="12.81640625" customWidth="1"/>
    <col min="18" max="18" width="16.54296875" customWidth="1"/>
    <col min="19" max="19" width="20.1796875" style="141" bestFit="1" customWidth="1"/>
    <col min="20" max="20" width="12.453125" customWidth="1"/>
    <col min="21" max="21" width="14.81640625" customWidth="1"/>
    <col min="22" max="22" width="16.1796875" customWidth="1"/>
    <col min="23" max="23" width="8.7265625" bestFit="1" customWidth="1"/>
    <col min="24" max="24" width="12" bestFit="1" customWidth="1"/>
    <col min="25" max="25" width="10.7265625" bestFit="1" customWidth="1"/>
    <col min="26" max="28" width="11.7265625" customWidth="1"/>
    <col min="29" max="29" width="17" customWidth="1"/>
    <col min="30" max="30" width="13.1796875" customWidth="1"/>
    <col min="31" max="31" width="11.1796875" bestFit="1" customWidth="1"/>
  </cols>
  <sheetData>
    <row r="1" spans="1:57" s="54" customFormat="1" ht="43.5">
      <c r="A1" s="111" t="s">
        <v>225</v>
      </c>
      <c r="B1" s="152" t="s">
        <v>510</v>
      </c>
      <c r="C1" s="109" t="s">
        <v>511</v>
      </c>
      <c r="D1" s="109" t="s">
        <v>512</v>
      </c>
      <c r="E1" s="109" t="s">
        <v>513</v>
      </c>
      <c r="F1" s="109" t="s">
        <v>514</v>
      </c>
      <c r="G1" s="120" t="s">
        <v>515</v>
      </c>
      <c r="H1" s="109" t="s">
        <v>516</v>
      </c>
      <c r="I1" s="109" t="s">
        <v>517</v>
      </c>
      <c r="J1" s="109" t="s">
        <v>518</v>
      </c>
      <c r="K1" s="109" t="s">
        <v>519</v>
      </c>
      <c r="L1" s="109" t="s">
        <v>520</v>
      </c>
      <c r="M1" s="109" t="s">
        <v>521</v>
      </c>
      <c r="N1" s="109" t="s">
        <v>522</v>
      </c>
      <c r="O1" s="153" t="s">
        <v>564</v>
      </c>
      <c r="P1" s="120" t="s">
        <v>523</v>
      </c>
      <c r="Q1" s="120" t="s">
        <v>524</v>
      </c>
      <c r="R1" s="120" t="s">
        <v>525</v>
      </c>
      <c r="S1" s="153" t="s">
        <v>565</v>
      </c>
      <c r="T1" s="120" t="s">
        <v>526</v>
      </c>
      <c r="U1" s="120" t="s">
        <v>527</v>
      </c>
      <c r="V1" s="172" t="s">
        <v>566</v>
      </c>
      <c r="W1" s="173" t="s">
        <v>571</v>
      </c>
      <c r="X1" s="174" t="s">
        <v>574</v>
      </c>
      <c r="Y1" s="175" t="s">
        <v>572</v>
      </c>
      <c r="Z1" s="172" t="s">
        <v>573</v>
      </c>
      <c r="AA1" s="221" t="s">
        <v>772</v>
      </c>
      <c r="AB1" s="221" t="s">
        <v>284</v>
      </c>
      <c r="AC1" s="154" t="s">
        <v>528</v>
      </c>
      <c r="AD1" s="155" t="s">
        <v>529</v>
      </c>
      <c r="AE1" s="156" t="s">
        <v>567</v>
      </c>
      <c r="AF1" s="161" t="s">
        <v>568</v>
      </c>
      <c r="AG1"/>
      <c r="AH1" s="229"/>
      <c r="AI1" s="229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54" customFormat="1">
      <c r="A2" s="8" t="s">
        <v>15</v>
      </c>
      <c r="B2" s="63" t="s">
        <v>530</v>
      </c>
      <c r="C2" s="232" t="s">
        <v>538</v>
      </c>
      <c r="D2" s="233" t="s">
        <v>539</v>
      </c>
      <c r="E2" s="2">
        <v>806</v>
      </c>
      <c r="F2" s="9">
        <f>E2+273.15</f>
        <v>1079.1500000000001</v>
      </c>
      <c r="G2" s="166">
        <v>41</v>
      </c>
      <c r="H2" s="234" t="s">
        <v>540</v>
      </c>
      <c r="I2" s="2">
        <v>28</v>
      </c>
      <c r="J2" s="2">
        <v>10</v>
      </c>
      <c r="K2" s="19">
        <v>-0.37644966529543833</v>
      </c>
      <c r="L2" s="19">
        <v>9.2955709098088701E-2</v>
      </c>
      <c r="M2" s="19">
        <v>0.73847333976751117</v>
      </c>
      <c r="N2" s="19">
        <v>4.105861130153423E-2</v>
      </c>
      <c r="O2" s="165">
        <v>8.0500000000000007</v>
      </c>
      <c r="P2" s="169">
        <v>0.25</v>
      </c>
      <c r="Q2" s="13">
        <v>8.43</v>
      </c>
      <c r="R2" s="13">
        <v>0.26672225976458824</v>
      </c>
      <c r="S2" s="146">
        <v>8.84</v>
      </c>
      <c r="T2" s="219">
        <v>0.25</v>
      </c>
      <c r="U2" s="166">
        <v>8.1</v>
      </c>
      <c r="V2" s="167">
        <v>0.3</v>
      </c>
      <c r="W2" s="167"/>
      <c r="X2" s="167"/>
      <c r="Y2" s="167"/>
      <c r="Z2" s="167"/>
      <c r="AA2" s="222">
        <f>S2-O2</f>
        <v>0.78999999999999915</v>
      </c>
      <c r="AB2" s="222">
        <f>SQRT(T2^2+P2^2)</f>
        <v>0.35355339059327379</v>
      </c>
      <c r="AC2" s="138">
        <v>8.26</v>
      </c>
      <c r="AD2" s="168">
        <v>0.2</v>
      </c>
      <c r="AE2" s="150">
        <v>8.26</v>
      </c>
      <c r="AF2" s="157">
        <v>0.2</v>
      </c>
      <c r="AG2"/>
      <c r="AJ2"/>
      <c r="AK2"/>
      <c r="AL2"/>
      <c r="AM2" s="21"/>
      <c r="AN2"/>
      <c r="AO2"/>
      <c r="AP2" s="15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1:57">
      <c r="A3" s="8" t="s">
        <v>287</v>
      </c>
      <c r="B3" s="63" t="s">
        <v>530</v>
      </c>
      <c r="C3" s="227"/>
      <c r="D3" s="231"/>
      <c r="E3" s="9">
        <v>806</v>
      </c>
      <c r="F3" s="9">
        <f>E3+273.15</f>
        <v>1079.1500000000001</v>
      </c>
      <c r="G3" s="9">
        <v>41</v>
      </c>
      <c r="H3" s="230"/>
      <c r="I3" s="9">
        <v>28</v>
      </c>
      <c r="J3" s="9">
        <v>10</v>
      </c>
      <c r="K3" s="19">
        <v>-0.37644966529543833</v>
      </c>
      <c r="L3" s="19">
        <v>9.2955709098088701E-2</v>
      </c>
      <c r="M3" s="19">
        <v>0.73847333976751117</v>
      </c>
      <c r="N3" s="19">
        <v>4.105861130153423E-2</v>
      </c>
      <c r="O3" s="146">
        <v>8.2799999999999994</v>
      </c>
      <c r="P3" s="17">
        <v>0.25</v>
      </c>
      <c r="Q3" s="13">
        <v>8.66</v>
      </c>
      <c r="R3" s="13">
        <v>0.26672225976458824</v>
      </c>
      <c r="S3" s="146">
        <v>9.15</v>
      </c>
      <c r="T3" s="13">
        <v>0.25</v>
      </c>
      <c r="U3" s="13">
        <v>8.41</v>
      </c>
      <c r="V3" s="13">
        <v>0.25334918504311488</v>
      </c>
      <c r="W3" s="13"/>
      <c r="X3" s="13"/>
      <c r="Y3" s="13"/>
      <c r="Z3" s="13"/>
      <c r="AA3" s="222">
        <f t="shared" ref="AA3:AA22" si="0">S3-O3</f>
        <v>0.87000000000000099</v>
      </c>
      <c r="AB3" s="222">
        <f t="shared" ref="AB3:AB22" si="1">SQRT(T3^2+P3^2)</f>
        <v>0.35355339059327379</v>
      </c>
      <c r="AC3" s="143">
        <v>8.5299999999999994</v>
      </c>
      <c r="AD3" s="144">
        <v>0.18369072615644053</v>
      </c>
      <c r="AE3" s="149">
        <v>8.5299999999999994</v>
      </c>
      <c r="AF3" s="157">
        <v>0.2</v>
      </c>
      <c r="AM3" s="21"/>
      <c r="AP3" s="15"/>
    </row>
    <row r="4" spans="1:57">
      <c r="A4" s="8" t="s">
        <v>16</v>
      </c>
      <c r="B4" s="63" t="s">
        <v>530</v>
      </c>
      <c r="C4" s="227"/>
      <c r="D4" s="231"/>
      <c r="E4" s="9">
        <v>806</v>
      </c>
      <c r="F4" s="9">
        <f t="shared" ref="F4:F23" si="2">E4+273.15</f>
        <v>1079.1500000000001</v>
      </c>
      <c r="G4" s="9">
        <v>41</v>
      </c>
      <c r="H4" s="230"/>
      <c r="I4" s="9">
        <v>28</v>
      </c>
      <c r="J4" s="9">
        <v>10</v>
      </c>
      <c r="K4" s="19">
        <v>-0.37644966529543833</v>
      </c>
      <c r="L4" s="19">
        <v>9.2955709098088701E-2</v>
      </c>
      <c r="M4" s="19">
        <v>0.73847333976751117</v>
      </c>
      <c r="N4" s="19">
        <v>4.105861130153423E-2</v>
      </c>
      <c r="O4" s="146">
        <v>8.36</v>
      </c>
      <c r="P4" s="17">
        <v>0.25</v>
      </c>
      <c r="Q4" s="13">
        <v>8.74</v>
      </c>
      <c r="R4" s="13">
        <v>0.26672225976458824</v>
      </c>
      <c r="S4" s="146">
        <v>9.0299999999999994</v>
      </c>
      <c r="T4" s="13">
        <v>0.25</v>
      </c>
      <c r="U4" s="13">
        <v>8.2899999999999991</v>
      </c>
      <c r="V4" s="13">
        <v>0.25334918504311488</v>
      </c>
      <c r="W4" s="13"/>
      <c r="X4" s="13"/>
      <c r="Y4" s="13"/>
      <c r="Z4" s="13"/>
      <c r="AA4" s="222">
        <f t="shared" si="0"/>
        <v>0.66999999999999993</v>
      </c>
      <c r="AB4" s="222">
        <f t="shared" si="1"/>
        <v>0.35355339059327379</v>
      </c>
      <c r="AC4" s="143">
        <v>8.5</v>
      </c>
      <c r="AD4" s="144">
        <v>0.18369072615644053</v>
      </c>
      <c r="AE4" s="149">
        <v>8.5</v>
      </c>
      <c r="AF4" s="157">
        <v>0.2</v>
      </c>
      <c r="AG4" s="142"/>
      <c r="AM4" s="21"/>
      <c r="AP4" s="15"/>
    </row>
    <row r="5" spans="1:57">
      <c r="A5" s="8" t="s">
        <v>569</v>
      </c>
      <c r="B5" s="63" t="s">
        <v>530</v>
      </c>
      <c r="C5" s="227"/>
      <c r="D5" s="231"/>
      <c r="E5" s="9">
        <v>806</v>
      </c>
      <c r="F5" s="9">
        <f t="shared" si="2"/>
        <v>1079.1500000000001</v>
      </c>
      <c r="G5" s="9">
        <v>41</v>
      </c>
      <c r="H5" s="230"/>
      <c r="I5" s="9">
        <v>28</v>
      </c>
      <c r="J5" s="9">
        <v>10</v>
      </c>
      <c r="K5" s="19">
        <v>-0.37644966529543833</v>
      </c>
      <c r="L5" s="19">
        <v>9.2955709098088701E-2</v>
      </c>
      <c r="M5" s="19">
        <v>0.73847333976751117</v>
      </c>
      <c r="N5" s="19">
        <v>4.105861130153423E-2</v>
      </c>
      <c r="O5" s="146">
        <v>8.5399999999999991</v>
      </c>
      <c r="P5" s="17">
        <v>0.25</v>
      </c>
      <c r="Q5" s="13">
        <v>8.92</v>
      </c>
      <c r="R5" s="13">
        <v>0.26672225976458824</v>
      </c>
      <c r="S5" s="146">
        <v>9.1</v>
      </c>
      <c r="T5" s="13">
        <v>0.25</v>
      </c>
      <c r="U5" s="13">
        <v>8.36</v>
      </c>
      <c r="V5" s="13">
        <v>0.25334918504311488</v>
      </c>
      <c r="W5" s="13"/>
      <c r="X5" s="13"/>
      <c r="Y5" s="13">
        <v>8.6999999999999993</v>
      </c>
      <c r="Z5" s="13">
        <v>0.25</v>
      </c>
      <c r="AA5" s="222">
        <f t="shared" si="0"/>
        <v>0.5600000000000005</v>
      </c>
      <c r="AB5" s="222">
        <f t="shared" si="1"/>
        <v>0.35355339059327379</v>
      </c>
      <c r="AC5" s="143">
        <v>8.6199999999999992</v>
      </c>
      <c r="AD5" s="144">
        <v>0.18369072615644053</v>
      </c>
      <c r="AE5" s="149">
        <v>8.6199999999999992</v>
      </c>
      <c r="AF5" s="157">
        <v>0.2</v>
      </c>
      <c r="AM5" s="21"/>
      <c r="AP5" s="15"/>
    </row>
    <row r="6" spans="1:57" ht="30" customHeight="1">
      <c r="A6" s="8" t="s">
        <v>201</v>
      </c>
      <c r="B6" s="63" t="s">
        <v>246</v>
      </c>
      <c r="C6" s="227" t="s">
        <v>541</v>
      </c>
      <c r="D6" s="230" t="s">
        <v>542</v>
      </c>
      <c r="E6" s="9">
        <v>998</v>
      </c>
      <c r="F6" s="9">
        <f t="shared" si="2"/>
        <v>1271.1500000000001</v>
      </c>
      <c r="G6" s="9">
        <v>41</v>
      </c>
      <c r="H6" s="227" t="s">
        <v>543</v>
      </c>
      <c r="I6" s="9">
        <v>63</v>
      </c>
      <c r="J6" s="9">
        <v>10</v>
      </c>
      <c r="K6" s="19">
        <v>-0.49442317318895673</v>
      </c>
      <c r="L6" s="19">
        <v>7.1278591595408031E-2</v>
      </c>
      <c r="M6" s="19">
        <v>0.53223673669107874</v>
      </c>
      <c r="N6" s="19">
        <v>2.5122294144251052E-2</v>
      </c>
      <c r="O6" s="146">
        <v>7.51</v>
      </c>
      <c r="P6" s="17">
        <v>0.25</v>
      </c>
      <c r="Q6" s="13">
        <v>8.0044231731889557</v>
      </c>
      <c r="R6" s="13">
        <v>0.25996276198683721</v>
      </c>
      <c r="S6" s="146"/>
      <c r="T6" s="13"/>
      <c r="U6" s="13"/>
      <c r="V6" s="13"/>
      <c r="W6" s="13"/>
      <c r="X6" s="13"/>
      <c r="Y6" s="13"/>
      <c r="Z6" s="13"/>
      <c r="AA6" s="222"/>
      <c r="AB6" s="222"/>
      <c r="AC6" s="143"/>
      <c r="AD6" s="144"/>
      <c r="AE6" s="150">
        <v>8.0044231731889557</v>
      </c>
      <c r="AF6" s="158">
        <v>0.25996276198683721</v>
      </c>
      <c r="AM6" s="21"/>
      <c r="AP6" s="15"/>
    </row>
    <row r="7" spans="1:57">
      <c r="A7" s="8" t="s">
        <v>204</v>
      </c>
      <c r="B7" s="63" t="s">
        <v>246</v>
      </c>
      <c r="C7" s="227"/>
      <c r="D7" s="230"/>
      <c r="E7" s="9">
        <v>998</v>
      </c>
      <c r="F7" s="9">
        <f t="shared" si="2"/>
        <v>1271.1500000000001</v>
      </c>
      <c r="G7" s="9">
        <v>41</v>
      </c>
      <c r="H7" s="227"/>
      <c r="I7" s="9">
        <v>63</v>
      </c>
      <c r="J7" s="9">
        <v>10</v>
      </c>
      <c r="K7" s="19">
        <v>-0.49442317318895673</v>
      </c>
      <c r="L7" s="19">
        <v>7.1278591595408031E-2</v>
      </c>
      <c r="M7" s="19">
        <v>0.53223673669107874</v>
      </c>
      <c r="N7" s="19">
        <v>2.5122294144251052E-2</v>
      </c>
      <c r="O7" s="146">
        <v>8.1300000000000008</v>
      </c>
      <c r="P7" s="17">
        <v>0.25</v>
      </c>
      <c r="Q7" s="13">
        <v>8.6244231731889567</v>
      </c>
      <c r="R7" s="13">
        <v>0.25996276198683721</v>
      </c>
      <c r="S7" s="146"/>
      <c r="T7" s="13"/>
      <c r="U7" s="13"/>
      <c r="V7" s="13"/>
      <c r="W7" s="13"/>
      <c r="X7" s="13"/>
      <c r="Y7" s="13"/>
      <c r="Z7" s="13"/>
      <c r="AA7" s="222"/>
      <c r="AB7" s="222"/>
      <c r="AC7" s="143"/>
      <c r="AD7" s="144"/>
      <c r="AE7" s="150">
        <v>8.6244231731889567</v>
      </c>
      <c r="AF7" s="158">
        <v>0.25996276198683721</v>
      </c>
      <c r="AM7" s="21"/>
      <c r="AP7" s="15"/>
    </row>
    <row r="8" spans="1:57">
      <c r="A8" s="8" t="s">
        <v>205</v>
      </c>
      <c r="B8" s="63" t="s">
        <v>246</v>
      </c>
      <c r="C8" s="227"/>
      <c r="D8" s="230"/>
      <c r="E8" s="9">
        <v>998</v>
      </c>
      <c r="F8" s="9">
        <f t="shared" si="2"/>
        <v>1271.1500000000001</v>
      </c>
      <c r="G8" s="9">
        <v>41</v>
      </c>
      <c r="H8" s="227"/>
      <c r="I8" s="9">
        <v>63</v>
      </c>
      <c r="J8" s="9">
        <v>10</v>
      </c>
      <c r="K8" s="19">
        <v>-0.49442317318895673</v>
      </c>
      <c r="L8" s="19">
        <v>7.1278591595408031E-2</v>
      </c>
      <c r="M8" s="19">
        <v>0.53223673669107874</v>
      </c>
      <c r="N8" s="19">
        <v>2.5122294144251052E-2</v>
      </c>
      <c r="O8" s="146">
        <v>8.7200000000000006</v>
      </c>
      <c r="P8" s="17">
        <v>0.25</v>
      </c>
      <c r="Q8" s="13">
        <v>9.2100000000000009</v>
      </c>
      <c r="R8" s="13">
        <v>0.25996276198683721</v>
      </c>
      <c r="S8" s="146"/>
      <c r="T8" s="13"/>
      <c r="U8" s="13"/>
      <c r="V8" s="13"/>
      <c r="W8" s="13"/>
      <c r="X8" s="13"/>
      <c r="Y8" s="13"/>
      <c r="Z8" s="13"/>
      <c r="AA8" s="222"/>
      <c r="AB8" s="222"/>
      <c r="AC8" s="143"/>
      <c r="AD8" s="144"/>
      <c r="AE8" s="150">
        <v>9.2100000000000009</v>
      </c>
      <c r="AF8" s="158">
        <v>0.25996276198683721</v>
      </c>
      <c r="AM8" s="21"/>
      <c r="AP8" s="15"/>
    </row>
    <row r="9" spans="1:57" ht="29">
      <c r="A9" s="8" t="s">
        <v>160</v>
      </c>
      <c r="B9" s="63" t="s">
        <v>187</v>
      </c>
      <c r="C9" s="9" t="s">
        <v>538</v>
      </c>
      <c r="D9" s="137" t="s">
        <v>544</v>
      </c>
      <c r="E9" s="9">
        <v>879</v>
      </c>
      <c r="F9" s="9">
        <f t="shared" si="2"/>
        <v>1152.1500000000001</v>
      </c>
      <c r="G9" s="9">
        <v>41</v>
      </c>
      <c r="H9" s="138" t="s">
        <v>545</v>
      </c>
      <c r="I9" s="9">
        <v>32</v>
      </c>
      <c r="J9" s="9">
        <v>10</v>
      </c>
      <c r="K9" s="19">
        <v>-0.36129431344954854</v>
      </c>
      <c r="L9" s="19">
        <v>8.1742148663396658E-2</v>
      </c>
      <c r="M9" s="19">
        <v>0.64785886064764753</v>
      </c>
      <c r="N9" s="19">
        <v>3.3738255989982945E-2</v>
      </c>
      <c r="O9" s="146">
        <v>7.8655373939200413</v>
      </c>
      <c r="P9" s="17">
        <v>0.25</v>
      </c>
      <c r="Q9" s="13">
        <v>8.2268317073695894</v>
      </c>
      <c r="R9" s="13">
        <v>0.26302429330407645</v>
      </c>
      <c r="S9" s="146">
        <v>8.6686743854180737</v>
      </c>
      <c r="T9" s="13">
        <v>0.25</v>
      </c>
      <c r="U9" s="13">
        <v>8.0208155247704269</v>
      </c>
      <c r="V9" s="13">
        <v>0.25226626789415507</v>
      </c>
      <c r="W9" s="13"/>
      <c r="X9" s="13"/>
      <c r="Y9" s="13"/>
      <c r="Z9" s="13"/>
      <c r="AA9" s="222">
        <f t="shared" si="0"/>
        <v>0.80313699149803242</v>
      </c>
      <c r="AB9" s="222">
        <f t="shared" si="1"/>
        <v>0.35355339059327379</v>
      </c>
      <c r="AC9" s="143">
        <v>8.1195243684688165</v>
      </c>
      <c r="AD9" s="144">
        <v>0.18206364231482325</v>
      </c>
      <c r="AE9" s="150">
        <v>8.2268317073695894</v>
      </c>
      <c r="AF9" s="158">
        <v>0.26302429330407645</v>
      </c>
      <c r="AM9" s="21"/>
      <c r="AP9" s="15"/>
    </row>
    <row r="10" spans="1:57" ht="30" customHeight="1">
      <c r="A10" s="8" t="s">
        <v>162</v>
      </c>
      <c r="B10" s="136" t="s">
        <v>531</v>
      </c>
      <c r="C10" s="227" t="s">
        <v>538</v>
      </c>
      <c r="D10" s="231" t="s">
        <v>546</v>
      </c>
      <c r="E10" s="9">
        <v>909</v>
      </c>
      <c r="F10" s="9">
        <f t="shared" si="2"/>
        <v>1182.1500000000001</v>
      </c>
      <c r="G10" s="9">
        <v>41</v>
      </c>
      <c r="H10" s="9" t="s">
        <v>547</v>
      </c>
      <c r="I10" s="9">
        <v>42</v>
      </c>
      <c r="J10" s="9">
        <v>10</v>
      </c>
      <c r="K10" s="19">
        <v>-0.41689367595317173</v>
      </c>
      <c r="L10" s="19">
        <v>7.917416700478512E-2</v>
      </c>
      <c r="M10" s="19">
        <v>0.61539402904175722</v>
      </c>
      <c r="N10" s="19">
        <v>3.1234311840718544E-2</v>
      </c>
      <c r="O10" s="146">
        <v>8.327019198095531</v>
      </c>
      <c r="P10" s="17">
        <v>0.25</v>
      </c>
      <c r="Q10" s="13">
        <v>8.7439128740487035</v>
      </c>
      <c r="R10" s="13">
        <v>0.26223758068000397</v>
      </c>
      <c r="S10" s="146">
        <v>9.0919681123216396</v>
      </c>
      <c r="T10" s="13">
        <v>0.25</v>
      </c>
      <c r="U10" s="13">
        <v>8.4765740832798819</v>
      </c>
      <c r="V10" s="13">
        <v>0.25194360923858189</v>
      </c>
      <c r="W10" s="13"/>
      <c r="X10" s="13"/>
      <c r="Y10" s="13"/>
      <c r="Z10" s="13"/>
      <c r="AA10" s="222">
        <f t="shared" si="0"/>
        <v>0.76494891422610856</v>
      </c>
      <c r="AB10" s="222">
        <f t="shared" si="1"/>
        <v>0.35355339059327379</v>
      </c>
      <c r="AC10" s="143">
        <v>8.6048934671009469</v>
      </c>
      <c r="AD10" s="144">
        <v>0.1816812347012785</v>
      </c>
      <c r="AE10" s="149">
        <v>8.6048934671009469</v>
      </c>
      <c r="AF10" s="159">
        <v>0.1816812347012785</v>
      </c>
      <c r="AM10" s="21"/>
      <c r="AP10" s="15"/>
    </row>
    <row r="11" spans="1:57">
      <c r="A11" s="8" t="s">
        <v>163</v>
      </c>
      <c r="B11" s="136" t="s">
        <v>531</v>
      </c>
      <c r="C11" s="227"/>
      <c r="D11" s="231"/>
      <c r="E11" s="9">
        <v>909</v>
      </c>
      <c r="F11" s="9">
        <f t="shared" si="2"/>
        <v>1182.1500000000001</v>
      </c>
      <c r="G11" s="9">
        <v>42</v>
      </c>
      <c r="H11" s="9" t="s">
        <v>547</v>
      </c>
      <c r="I11" s="9">
        <v>42</v>
      </c>
      <c r="J11" s="9">
        <v>10</v>
      </c>
      <c r="K11" s="19">
        <v>-0.41689367595317173</v>
      </c>
      <c r="L11" s="19">
        <v>7.9434492456337047E-2</v>
      </c>
      <c r="M11" s="19">
        <v>0.61539402904175722</v>
      </c>
      <c r="N11" s="19">
        <v>3.1234311840718544E-2</v>
      </c>
      <c r="O11" s="146">
        <v>7.76</v>
      </c>
      <c r="P11" s="17">
        <v>0.25</v>
      </c>
      <c r="Q11" s="13">
        <v>8.1768936759531723</v>
      </c>
      <c r="R11" s="13">
        <v>0.2623162949414235</v>
      </c>
      <c r="S11" s="146">
        <v>7.96</v>
      </c>
      <c r="T11" s="13">
        <v>0.25</v>
      </c>
      <c r="U11" s="13">
        <v>7.3446059709582432</v>
      </c>
      <c r="V11" s="13">
        <v>0.25194360923858189</v>
      </c>
      <c r="W11" s="13"/>
      <c r="X11" s="13"/>
      <c r="Y11" s="13"/>
      <c r="Z11" s="13"/>
      <c r="AA11" s="222">
        <f t="shared" si="0"/>
        <v>0.20000000000000018</v>
      </c>
      <c r="AB11" s="222">
        <f t="shared" si="1"/>
        <v>0.35355339059327379</v>
      </c>
      <c r="AC11" s="143">
        <v>7.7439693046642315</v>
      </c>
      <c r="AD11" s="144">
        <v>0.18170740430676846</v>
      </c>
      <c r="AE11" s="149">
        <v>7.7439693046642315</v>
      </c>
      <c r="AF11" s="159">
        <v>0.18170740430676846</v>
      </c>
      <c r="AM11" s="21"/>
      <c r="AP11" s="15"/>
    </row>
    <row r="12" spans="1:57" ht="43.5">
      <c r="A12" s="8" t="s">
        <v>178</v>
      </c>
      <c r="B12" s="136" t="s">
        <v>197</v>
      </c>
      <c r="C12" s="9" t="s">
        <v>538</v>
      </c>
      <c r="D12" s="139" t="s">
        <v>548</v>
      </c>
      <c r="E12" s="9">
        <v>838</v>
      </c>
      <c r="F12" s="9">
        <f t="shared" si="2"/>
        <v>1111.1500000000001</v>
      </c>
      <c r="G12" s="9">
        <v>41</v>
      </c>
      <c r="H12" s="9" t="s">
        <v>549</v>
      </c>
      <c r="I12" s="9">
        <v>34</v>
      </c>
      <c r="J12" s="9">
        <v>10</v>
      </c>
      <c r="K12" s="19">
        <v>-0.4051336401489008</v>
      </c>
      <c r="L12" s="19">
        <v>8.8619805466189291E-2</v>
      </c>
      <c r="M12" s="19">
        <v>0.69655124055988538</v>
      </c>
      <c r="N12" s="19">
        <v>3.7612450554464404E-2</v>
      </c>
      <c r="O12" s="146">
        <v>8.1819681123216359</v>
      </c>
      <c r="P12" s="17">
        <v>0.25</v>
      </c>
      <c r="Q12" s="13">
        <v>8.5871017524705362</v>
      </c>
      <c r="R12" s="13">
        <v>0.26524228531828259</v>
      </c>
      <c r="S12" s="146">
        <v>8.8463308625192916</v>
      </c>
      <c r="T12" s="13">
        <v>0.25</v>
      </c>
      <c r="U12" s="13">
        <v>8.1497796219594054</v>
      </c>
      <c r="V12" s="13">
        <v>0.25281356062662469</v>
      </c>
      <c r="W12" s="13"/>
      <c r="X12" s="13"/>
      <c r="Y12" s="13"/>
      <c r="Z12" s="13"/>
      <c r="AA12" s="222">
        <f t="shared" si="0"/>
        <v>0.66436275019765567</v>
      </c>
      <c r="AB12" s="222">
        <f t="shared" si="1"/>
        <v>0.35355339059327379</v>
      </c>
      <c r="AC12" s="143">
        <v>8.3579548877348859</v>
      </c>
      <c r="AD12" s="144">
        <v>0.18300232080590578</v>
      </c>
      <c r="AE12" s="149">
        <v>8.3579548877348859</v>
      </c>
      <c r="AF12" s="159">
        <v>0.18300232080590578</v>
      </c>
      <c r="AM12" s="21"/>
      <c r="AP12" s="15"/>
    </row>
    <row r="13" spans="1:57" ht="43.5">
      <c r="A13" s="8" t="s">
        <v>172</v>
      </c>
      <c r="B13" s="136" t="s">
        <v>194</v>
      </c>
      <c r="C13" s="9" t="s">
        <v>538</v>
      </c>
      <c r="D13" s="139" t="s">
        <v>550</v>
      </c>
      <c r="E13" s="9">
        <v>859</v>
      </c>
      <c r="F13" s="9">
        <f t="shared" si="2"/>
        <v>1132.1500000000001</v>
      </c>
      <c r="G13" s="9">
        <v>41</v>
      </c>
      <c r="H13" s="9" t="s">
        <v>551</v>
      </c>
      <c r="I13" s="9">
        <v>31</v>
      </c>
      <c r="J13" s="9">
        <v>10</v>
      </c>
      <c r="K13" s="19">
        <v>-0.36613615159763979</v>
      </c>
      <c r="L13" s="19">
        <v>8.4620655489192703E-2</v>
      </c>
      <c r="M13" s="19">
        <v>0.67095054415932276</v>
      </c>
      <c r="N13" s="19">
        <v>3.5558037936279971E-2</v>
      </c>
      <c r="O13" s="146">
        <v>8.07</v>
      </c>
      <c r="P13" s="17">
        <v>0.25</v>
      </c>
      <c r="Q13" s="13">
        <v>8.4361361515976405</v>
      </c>
      <c r="R13" s="13">
        <v>0.26393305085839597</v>
      </c>
      <c r="S13" s="146">
        <v>9.3450000000000006</v>
      </c>
      <c r="T13" s="13">
        <v>0.25</v>
      </c>
      <c r="U13" s="13">
        <v>8.67</v>
      </c>
      <c r="V13" s="13">
        <v>0.25251608673880149</v>
      </c>
      <c r="W13" s="13"/>
      <c r="X13" s="13"/>
      <c r="Y13" s="13"/>
      <c r="Z13" s="13"/>
      <c r="AA13" s="222">
        <f t="shared" si="0"/>
        <v>1.2750000000000004</v>
      </c>
      <c r="AB13" s="222">
        <f t="shared" si="1"/>
        <v>0.35355339059327379</v>
      </c>
      <c r="AC13" s="143">
        <v>8.56</v>
      </c>
      <c r="AD13" s="144">
        <v>0.18245853131465059</v>
      </c>
      <c r="AE13" s="149">
        <v>8.56</v>
      </c>
      <c r="AF13" s="159">
        <v>0.18245853131465059</v>
      </c>
      <c r="AM13" s="21"/>
      <c r="AP13" s="15"/>
    </row>
    <row r="14" spans="1:57" ht="43.5">
      <c r="A14" s="8" t="s">
        <v>168</v>
      </c>
      <c r="B14" s="136" t="s">
        <v>184</v>
      </c>
      <c r="C14" s="9" t="s">
        <v>552</v>
      </c>
      <c r="D14" s="139" t="s">
        <v>553</v>
      </c>
      <c r="E14" s="9">
        <v>896</v>
      </c>
      <c r="F14" s="9">
        <f t="shared" si="2"/>
        <v>1169.1500000000001</v>
      </c>
      <c r="G14" s="9">
        <v>41</v>
      </c>
      <c r="H14" s="9" t="s">
        <v>554</v>
      </c>
      <c r="I14" s="9">
        <v>45</v>
      </c>
      <c r="J14" s="9">
        <v>10</v>
      </c>
      <c r="K14" s="19">
        <v>-0.4488219611416786</v>
      </c>
      <c r="L14" s="19">
        <v>8.1663261515269911E-2</v>
      </c>
      <c r="M14" s="19">
        <v>0.62915547935100824</v>
      </c>
      <c r="N14" s="19">
        <v>3.2287840534628139E-2</v>
      </c>
      <c r="O14" s="146">
        <v>8.2799999999999994</v>
      </c>
      <c r="P14" s="17">
        <v>0.25</v>
      </c>
      <c r="Q14" s="13">
        <v>8.7288219611416782</v>
      </c>
      <c r="R14" s="13">
        <v>0.26299978760697007</v>
      </c>
      <c r="S14" s="146">
        <v>9.2200000000000006</v>
      </c>
      <c r="T14" s="13">
        <v>0.25</v>
      </c>
      <c r="U14" s="13">
        <v>8.590844520648993</v>
      </c>
      <c r="V14" s="13">
        <v>0.25207638653072917</v>
      </c>
      <c r="W14" s="13"/>
      <c r="X14" s="13"/>
      <c r="Y14" s="13"/>
      <c r="Z14" s="13"/>
      <c r="AA14" s="222">
        <f t="shared" si="0"/>
        <v>0.94000000000000128</v>
      </c>
      <c r="AB14" s="222">
        <f t="shared" si="1"/>
        <v>0.35355339059327379</v>
      </c>
      <c r="AC14" s="143">
        <v>8.6569084203654221</v>
      </c>
      <c r="AD14" s="144">
        <v>0.18198410564296505</v>
      </c>
      <c r="AE14" s="149">
        <v>8.6569084203654221</v>
      </c>
      <c r="AF14" s="159">
        <v>0.18198410564296505</v>
      </c>
      <c r="AM14" s="21"/>
      <c r="AP14" s="15"/>
    </row>
    <row r="15" spans="1:57" ht="30" customHeight="1">
      <c r="A15" s="8" t="s">
        <v>170</v>
      </c>
      <c r="B15" s="136" t="s">
        <v>532</v>
      </c>
      <c r="C15" s="62" t="s">
        <v>538</v>
      </c>
      <c r="D15" s="170" t="s">
        <v>555</v>
      </c>
      <c r="E15" s="9">
        <v>941</v>
      </c>
      <c r="F15" s="9">
        <f t="shared" si="2"/>
        <v>1214.1500000000001</v>
      </c>
      <c r="G15" s="9">
        <v>41</v>
      </c>
      <c r="H15" s="9" t="s">
        <v>556</v>
      </c>
      <c r="I15" s="9">
        <v>48</v>
      </c>
      <c r="J15" s="9">
        <v>10</v>
      </c>
      <c r="K15" s="19">
        <v>-0.43713023195482398</v>
      </c>
      <c r="L15" s="19">
        <v>7.5851381581319544E-2</v>
      </c>
      <c r="M15" s="19">
        <v>0.58338299112530823</v>
      </c>
      <c r="N15" s="19">
        <v>2.8829205178535183E-2</v>
      </c>
      <c r="O15" s="146">
        <v>7.94</v>
      </c>
      <c r="P15" s="17">
        <v>0.25</v>
      </c>
      <c r="Q15" s="13">
        <v>8.3699999999999992</v>
      </c>
      <c r="R15" s="13">
        <v>0.26125357813395578</v>
      </c>
      <c r="S15" s="146">
        <v>8.59</v>
      </c>
      <c r="T15" s="13">
        <v>0.25</v>
      </c>
      <c r="U15" s="13">
        <v>8.0166170088746913</v>
      </c>
      <c r="V15" s="13">
        <v>0.25165675645852642</v>
      </c>
      <c r="W15" s="13"/>
      <c r="X15" s="13"/>
      <c r="Y15" s="13"/>
      <c r="Z15" s="13"/>
      <c r="AA15" s="222">
        <f t="shared" si="0"/>
        <v>0.64999999999999947</v>
      </c>
      <c r="AB15" s="222">
        <f t="shared" si="1"/>
        <v>0.35355339059327379</v>
      </c>
      <c r="AC15" s="143">
        <v>8.1853176291120207</v>
      </c>
      <c r="AD15" s="144">
        <v>0.18124598040275994</v>
      </c>
      <c r="AE15" s="149">
        <v>8.1853176291120207</v>
      </c>
      <c r="AF15" s="159">
        <v>0.18124598040275994</v>
      </c>
      <c r="AM15" s="21"/>
      <c r="AP15" s="15"/>
    </row>
    <row r="16" spans="1:57" ht="43.5">
      <c r="A16" s="8" t="s">
        <v>171</v>
      </c>
      <c r="B16" s="136" t="s">
        <v>533</v>
      </c>
      <c r="C16" s="9" t="s">
        <v>552</v>
      </c>
      <c r="D16" s="139" t="s">
        <v>557</v>
      </c>
      <c r="E16" s="9">
        <v>892</v>
      </c>
      <c r="F16" s="9">
        <f t="shared" si="2"/>
        <v>1165.1500000000001</v>
      </c>
      <c r="G16" s="9">
        <v>41</v>
      </c>
      <c r="H16" s="9" t="s">
        <v>558</v>
      </c>
      <c r="I16" s="9">
        <v>48</v>
      </c>
      <c r="J16" s="9">
        <v>10</v>
      </c>
      <c r="K16" s="19">
        <v>-0.47467007469565997</v>
      </c>
      <c r="L16" s="19">
        <v>8.2899374898260714E-2</v>
      </c>
      <c r="M16" s="19">
        <v>0.63348271917794474</v>
      </c>
      <c r="N16" s="19">
        <v>3.2621519247029718E-2</v>
      </c>
      <c r="O16" s="146">
        <v>8.1884250080694887</v>
      </c>
      <c r="P16" s="17">
        <v>0.25</v>
      </c>
      <c r="Q16" s="13">
        <v>8.6630950827651478</v>
      </c>
      <c r="R16" s="13">
        <v>0.26338623038899051</v>
      </c>
      <c r="S16" s="146">
        <v>9.0476220834532217</v>
      </c>
      <c r="T16" s="13">
        <v>0.25</v>
      </c>
      <c r="U16" s="13">
        <v>8.01</v>
      </c>
      <c r="V16" s="13">
        <v>0.25211934379968615</v>
      </c>
      <c r="W16" s="13"/>
      <c r="X16" s="13"/>
      <c r="Y16" s="13"/>
      <c r="Z16" s="13"/>
      <c r="AA16" s="222">
        <f t="shared" si="0"/>
        <v>0.85919707538373302</v>
      </c>
      <c r="AB16" s="222">
        <f t="shared" si="1"/>
        <v>0.35355339059327379</v>
      </c>
      <c r="AC16" s="143">
        <v>8.18</v>
      </c>
      <c r="AD16" s="144">
        <v>0.18212818674556674</v>
      </c>
      <c r="AE16" s="149">
        <v>8.18</v>
      </c>
      <c r="AF16" s="159">
        <v>0.18212818674556674</v>
      </c>
      <c r="AM16" s="21"/>
      <c r="AP16" s="15"/>
    </row>
    <row r="17" spans="1:43">
      <c r="A17" s="8" t="s">
        <v>174</v>
      </c>
      <c r="B17" s="136" t="s">
        <v>181</v>
      </c>
      <c r="C17" s="140" t="s">
        <v>538</v>
      </c>
      <c r="D17" s="230" t="s">
        <v>559</v>
      </c>
      <c r="E17" s="9">
        <v>890</v>
      </c>
      <c r="F17" s="9">
        <f t="shared" si="2"/>
        <v>1163.1500000000001</v>
      </c>
      <c r="G17" s="9">
        <v>41</v>
      </c>
      <c r="H17" s="227" t="s">
        <v>559</v>
      </c>
      <c r="I17" s="9">
        <v>40</v>
      </c>
      <c r="J17" s="9">
        <v>10</v>
      </c>
      <c r="K17" s="19">
        <v>-0.41539844409888804</v>
      </c>
      <c r="L17" s="19">
        <v>8.1569876401156302E-2</v>
      </c>
      <c r="M17" s="19">
        <v>0.63566309951075395</v>
      </c>
      <c r="N17" s="19">
        <v>3.2790083798861051E-2</v>
      </c>
      <c r="O17" s="146">
        <v>7.9688752492699244</v>
      </c>
      <c r="P17" s="17">
        <v>0.25</v>
      </c>
      <c r="Q17" s="13">
        <v>8.3842736933688116</v>
      </c>
      <c r="R17" s="13">
        <v>0.26297080586274196</v>
      </c>
      <c r="S17" s="146">
        <v>9.0586979635405296</v>
      </c>
      <c r="T17" s="13">
        <v>0.25</v>
      </c>
      <c r="U17" s="13">
        <v>8.4230348640297752</v>
      </c>
      <c r="V17" s="13">
        <v>0.25214120963368192</v>
      </c>
      <c r="W17" s="13"/>
      <c r="X17" s="13"/>
      <c r="Y17" s="13"/>
      <c r="Z17" s="13"/>
      <c r="AA17" s="222">
        <f t="shared" si="0"/>
        <v>1.0898227142706052</v>
      </c>
      <c r="AB17" s="222">
        <f t="shared" si="1"/>
        <v>0.35355339059327379</v>
      </c>
      <c r="AC17" s="143">
        <v>8.4044688245845816</v>
      </c>
      <c r="AD17" s="144">
        <v>0.18199888574676559</v>
      </c>
      <c r="AE17" s="149">
        <v>8.4044688245845816</v>
      </c>
      <c r="AF17" s="159">
        <v>0.18199888574676559</v>
      </c>
      <c r="AM17" s="21"/>
      <c r="AP17" s="15"/>
    </row>
    <row r="18" spans="1:43">
      <c r="A18" s="8" t="s">
        <v>164</v>
      </c>
      <c r="B18" s="136" t="s">
        <v>534</v>
      </c>
      <c r="C18" s="140" t="s">
        <v>538</v>
      </c>
      <c r="D18" s="230"/>
      <c r="E18" s="9">
        <v>890</v>
      </c>
      <c r="F18" s="9">
        <f t="shared" si="2"/>
        <v>1163.1500000000001</v>
      </c>
      <c r="G18" s="9">
        <v>41</v>
      </c>
      <c r="H18" s="227"/>
      <c r="I18" s="9">
        <v>40</v>
      </c>
      <c r="J18" s="9">
        <v>10</v>
      </c>
      <c r="K18" s="19">
        <v>-0.41539844409888804</v>
      </c>
      <c r="L18" s="19">
        <v>8.1569876401156302E-2</v>
      </c>
      <c r="M18" s="19">
        <v>0.63566309951075395</v>
      </c>
      <c r="N18" s="19">
        <v>3.2790083798861051E-2</v>
      </c>
      <c r="O18" s="146">
        <v>8.0500000000000007</v>
      </c>
      <c r="P18" s="17">
        <v>0.25</v>
      </c>
      <c r="Q18" s="13">
        <v>8.4700000000000006</v>
      </c>
      <c r="R18" s="13">
        <v>0.26297080586274196</v>
      </c>
      <c r="S18" s="146">
        <v>9.23</v>
      </c>
      <c r="T18" s="13">
        <v>0.25</v>
      </c>
      <c r="U18" s="13">
        <v>8.59</v>
      </c>
      <c r="V18" s="13">
        <v>0.25214120963368192</v>
      </c>
      <c r="W18" s="13"/>
      <c r="X18" s="13"/>
      <c r="Y18" s="13"/>
      <c r="Z18" s="13"/>
      <c r="AA18" s="222">
        <f t="shared" si="0"/>
        <v>1.1799999999999997</v>
      </c>
      <c r="AB18" s="222">
        <f t="shared" si="1"/>
        <v>0.35355339059327379</v>
      </c>
      <c r="AC18" s="143">
        <v>8.5299999999999994</v>
      </c>
      <c r="AD18" s="144">
        <v>0.18199888574676559</v>
      </c>
      <c r="AE18" s="171">
        <v>8.5299999999999994</v>
      </c>
      <c r="AF18" s="159">
        <v>0.18199888574676559</v>
      </c>
      <c r="AM18" s="21"/>
      <c r="AP18" s="15"/>
    </row>
    <row r="19" spans="1:43">
      <c r="A19" s="8" t="s">
        <v>165</v>
      </c>
      <c r="B19" s="136" t="s">
        <v>534</v>
      </c>
      <c r="C19" s="140" t="s">
        <v>538</v>
      </c>
      <c r="D19" s="230"/>
      <c r="E19" s="9">
        <v>890</v>
      </c>
      <c r="F19" s="9">
        <f t="shared" si="2"/>
        <v>1163.1500000000001</v>
      </c>
      <c r="G19" s="9">
        <v>41</v>
      </c>
      <c r="H19" s="227"/>
      <c r="I19" s="9">
        <v>40</v>
      </c>
      <c r="J19" s="9">
        <v>10</v>
      </c>
      <c r="K19" s="19">
        <v>-0.41539844409888804</v>
      </c>
      <c r="L19" s="19">
        <v>8.1569876401156302E-2</v>
      </c>
      <c r="M19" s="19">
        <v>0.63566309951075395</v>
      </c>
      <c r="N19" s="19">
        <v>3.2790083798861051E-2</v>
      </c>
      <c r="O19" s="146">
        <v>8.09</v>
      </c>
      <c r="P19" s="17">
        <v>0.25</v>
      </c>
      <c r="Q19" s="13">
        <v>8.51</v>
      </c>
      <c r="R19" s="13">
        <v>0.26297080586274196</v>
      </c>
      <c r="S19" s="146">
        <v>8.48</v>
      </c>
      <c r="T19" s="13">
        <v>0.25</v>
      </c>
      <c r="U19" s="13">
        <v>7.84</v>
      </c>
      <c r="V19" s="13">
        <v>0.3</v>
      </c>
      <c r="W19" s="13"/>
      <c r="X19" s="13"/>
      <c r="Y19" s="13"/>
      <c r="Z19" s="13"/>
      <c r="AA19" s="222">
        <f t="shared" si="0"/>
        <v>0.39000000000000057</v>
      </c>
      <c r="AB19" s="222">
        <f t="shared" si="1"/>
        <v>0.35355339059327379</v>
      </c>
      <c r="AC19" s="143">
        <v>8.16</v>
      </c>
      <c r="AD19" s="144">
        <v>0.2</v>
      </c>
      <c r="AE19" s="171">
        <v>8.16</v>
      </c>
      <c r="AF19" s="159">
        <v>0.25734153744109672</v>
      </c>
      <c r="AM19" s="21"/>
      <c r="AP19" s="15"/>
    </row>
    <row r="20" spans="1:43">
      <c r="A20" s="8" t="s">
        <v>166</v>
      </c>
      <c r="B20" s="136" t="s">
        <v>535</v>
      </c>
      <c r="C20" s="140" t="s">
        <v>538</v>
      </c>
      <c r="D20" s="230"/>
      <c r="E20" s="9">
        <v>890</v>
      </c>
      <c r="F20" s="9">
        <f t="shared" si="2"/>
        <v>1163.1500000000001</v>
      </c>
      <c r="G20" s="9">
        <v>41</v>
      </c>
      <c r="H20" s="227"/>
      <c r="I20" s="9">
        <v>40</v>
      </c>
      <c r="J20" s="9">
        <v>10</v>
      </c>
      <c r="K20" s="19">
        <v>-0.41539844409888804</v>
      </c>
      <c r="L20" s="19">
        <v>8.1569876401156302E-2</v>
      </c>
      <c r="M20" s="19">
        <v>0.63566309951075395</v>
      </c>
      <c r="N20" s="162">
        <v>3.2790083798861051E-2</v>
      </c>
      <c r="O20" s="147">
        <v>21.41</v>
      </c>
      <c r="P20" s="17">
        <v>0.25</v>
      </c>
      <c r="Q20" s="13"/>
      <c r="R20" s="13"/>
      <c r="S20" s="146"/>
      <c r="T20" s="13"/>
      <c r="U20" s="13"/>
      <c r="V20" s="13"/>
      <c r="W20" s="13"/>
      <c r="X20" s="13"/>
      <c r="Y20" s="13"/>
      <c r="Z20" s="13"/>
      <c r="AA20" s="222"/>
      <c r="AB20" s="222"/>
      <c r="AC20" s="143"/>
      <c r="AD20" s="144"/>
      <c r="AE20" s="149">
        <v>21.41</v>
      </c>
      <c r="AF20" s="159">
        <v>0.3</v>
      </c>
      <c r="AM20" s="21"/>
      <c r="AP20" s="15"/>
    </row>
    <row r="21" spans="1:43">
      <c r="A21" s="8" t="s">
        <v>167</v>
      </c>
      <c r="B21" s="136" t="s">
        <v>536</v>
      </c>
      <c r="C21" s="140" t="s">
        <v>538</v>
      </c>
      <c r="D21" s="230"/>
      <c r="E21" s="9">
        <v>890</v>
      </c>
      <c r="F21" s="9">
        <f t="shared" si="2"/>
        <v>1163.1500000000001</v>
      </c>
      <c r="G21" s="9">
        <v>41</v>
      </c>
      <c r="H21" s="227"/>
      <c r="I21" s="9">
        <v>40</v>
      </c>
      <c r="J21" s="9">
        <v>10</v>
      </c>
      <c r="K21" s="19">
        <v>-0.41539844409888804</v>
      </c>
      <c r="L21" s="19">
        <v>8.1569876401156302E-2</v>
      </c>
      <c r="M21" s="19">
        <v>0.63566309951075395</v>
      </c>
      <c r="N21" s="162">
        <v>3.2790083798861051E-2</v>
      </c>
      <c r="O21" s="147">
        <v>21.89</v>
      </c>
      <c r="P21" s="17">
        <v>0.25</v>
      </c>
      <c r="Q21" s="13"/>
      <c r="R21" s="13"/>
      <c r="S21" s="146"/>
      <c r="T21" s="13"/>
      <c r="U21" s="13"/>
      <c r="V21" s="13"/>
      <c r="W21" s="13"/>
      <c r="X21" s="13"/>
      <c r="Y21" s="13"/>
      <c r="Z21" s="13"/>
      <c r="AA21" s="222"/>
      <c r="AB21" s="222"/>
      <c r="AC21" s="143"/>
      <c r="AD21" s="144"/>
      <c r="AE21" s="149">
        <v>21.89</v>
      </c>
      <c r="AF21" s="159">
        <v>0.3</v>
      </c>
      <c r="AM21" s="15"/>
      <c r="AP21" s="15"/>
      <c r="AQ21" s="21"/>
    </row>
    <row r="22" spans="1:43" ht="29">
      <c r="A22" s="8" t="s">
        <v>180</v>
      </c>
      <c r="B22" s="136" t="s">
        <v>537</v>
      </c>
      <c r="C22" s="9" t="s">
        <v>538</v>
      </c>
      <c r="D22" s="139" t="s">
        <v>560</v>
      </c>
      <c r="E22" s="9">
        <v>888</v>
      </c>
      <c r="F22" s="9">
        <f t="shared" si="2"/>
        <v>1161.1500000000001</v>
      </c>
      <c r="G22" s="9">
        <v>41</v>
      </c>
      <c r="H22" s="9" t="s">
        <v>561</v>
      </c>
      <c r="I22" s="9">
        <v>41</v>
      </c>
      <c r="J22" s="9">
        <v>10</v>
      </c>
      <c r="K22" s="19">
        <v>-0.42447008950617121</v>
      </c>
      <c r="L22" s="19">
        <v>8.206482152920011E-2</v>
      </c>
      <c r="M22" s="19">
        <v>0.63785475620357734</v>
      </c>
      <c r="N22" s="19">
        <v>3.295981171443365E-2</v>
      </c>
      <c r="O22" s="146">
        <v>7.7721288451058097</v>
      </c>
      <c r="P22" s="17">
        <v>0.25</v>
      </c>
      <c r="Q22" s="13">
        <v>8.1965989346119787</v>
      </c>
      <c r="R22" s="13">
        <v>0.2631247516533165</v>
      </c>
      <c r="S22" s="146">
        <v>7.3011760112451363</v>
      </c>
      <c r="T22" s="13">
        <v>0.25</v>
      </c>
      <c r="U22" s="13">
        <v>6.6633212550415593</v>
      </c>
      <c r="V22" s="13">
        <v>0.25216333831120435</v>
      </c>
      <c r="W22" s="13">
        <v>13.7</v>
      </c>
      <c r="X22" s="13">
        <v>0.25</v>
      </c>
      <c r="Y22" s="13"/>
      <c r="Z22" s="13"/>
      <c r="AA22" s="222">
        <f t="shared" si="0"/>
        <v>-0.47095283386067344</v>
      </c>
      <c r="AB22" s="222">
        <f t="shared" si="1"/>
        <v>0.35355339059327379</v>
      </c>
      <c r="AC22" s="143">
        <v>7.3973583545332513</v>
      </c>
      <c r="AD22" s="144">
        <v>0.18205822396176174</v>
      </c>
      <c r="AE22" s="149">
        <v>7.3973583545332513</v>
      </c>
      <c r="AF22" s="159">
        <v>0.18205822396176174</v>
      </c>
      <c r="AM22" s="21"/>
    </row>
    <row r="23" spans="1:43" ht="16" thickBot="1">
      <c r="A23" s="8" t="s">
        <v>212</v>
      </c>
      <c r="B23" s="136" t="s">
        <v>243</v>
      </c>
      <c r="C23" s="140" t="s">
        <v>562</v>
      </c>
      <c r="D23" s="139" t="s">
        <v>563</v>
      </c>
      <c r="E23" s="9">
        <v>1000</v>
      </c>
      <c r="F23" s="9">
        <f t="shared" si="2"/>
        <v>1273.1500000000001</v>
      </c>
      <c r="G23" s="9">
        <v>41</v>
      </c>
      <c r="H23" s="9" t="s">
        <v>570</v>
      </c>
      <c r="I23" s="9">
        <v>63</v>
      </c>
      <c r="J23" s="9">
        <v>10</v>
      </c>
      <c r="K23" s="19">
        <v>-0.49287100784528143</v>
      </c>
      <c r="L23" s="19">
        <v>7.1032488517987213E-2</v>
      </c>
      <c r="M23" s="19">
        <v>0.53056586149323071</v>
      </c>
      <c r="N23" s="19">
        <v>2.5004085684792711E-2</v>
      </c>
      <c r="O23" s="148">
        <v>7.7759149940040961</v>
      </c>
      <c r="P23" s="17">
        <v>0.25</v>
      </c>
      <c r="Q23" s="13">
        <v>8.268786001849378</v>
      </c>
      <c r="R23" s="13">
        <v>0.25989539131169292</v>
      </c>
      <c r="S23" s="148"/>
      <c r="T23" s="13"/>
      <c r="U23" s="13"/>
      <c r="V23" s="13"/>
      <c r="W23" s="13"/>
      <c r="X23" s="13"/>
      <c r="Y23" s="13"/>
      <c r="Z23" s="13"/>
      <c r="AA23" s="220"/>
      <c r="AB23" s="220"/>
      <c r="AC23" s="9"/>
      <c r="AD23" s="145"/>
      <c r="AE23" s="151">
        <v>8.268786001849378</v>
      </c>
      <c r="AF23" s="160">
        <v>0.25989539131169292</v>
      </c>
      <c r="AM23" s="21"/>
    </row>
    <row r="24" spans="1:43" ht="16" thickTop="1">
      <c r="J24" s="53"/>
      <c r="K24" s="53"/>
      <c r="L24" s="53"/>
      <c r="M24" s="53"/>
      <c r="N24" s="53"/>
    </row>
    <row r="25" spans="1:43">
      <c r="J25" s="53"/>
      <c r="K25" s="53"/>
      <c r="L25" s="53"/>
      <c r="M25" s="53"/>
      <c r="N25" s="53"/>
    </row>
    <row r="26" spans="1:43">
      <c r="J26" s="53"/>
      <c r="K26" s="53"/>
      <c r="L26" s="53"/>
      <c r="M26" s="53"/>
      <c r="N26" s="53"/>
      <c r="AA26" s="15"/>
    </row>
    <row r="27" spans="1:43">
      <c r="J27" s="53"/>
      <c r="K27" s="53"/>
      <c r="L27" s="53"/>
      <c r="M27" s="53"/>
      <c r="N27" s="53"/>
    </row>
    <row r="28" spans="1:43">
      <c r="J28" s="53"/>
      <c r="K28" s="53"/>
      <c r="L28" s="53"/>
      <c r="M28" s="53"/>
      <c r="N28" s="53"/>
    </row>
    <row r="29" spans="1:43">
      <c r="J29" s="53"/>
      <c r="K29" s="53"/>
      <c r="L29" s="53"/>
      <c r="M29" s="53"/>
      <c r="N29" s="53"/>
    </row>
    <row r="30" spans="1:43">
      <c r="J30" s="53"/>
      <c r="K30" s="53"/>
      <c r="L30" s="53"/>
      <c r="M30" s="53"/>
      <c r="N30" s="53"/>
    </row>
    <row r="35" spans="14:27">
      <c r="S35" s="224"/>
    </row>
    <row r="37" spans="14:27">
      <c r="AA37" s="15"/>
    </row>
    <row r="38" spans="14:27">
      <c r="AA38" s="15"/>
    </row>
    <row r="39" spans="14:27">
      <c r="AA39" s="15"/>
    </row>
    <row r="40" spans="14:27">
      <c r="AA40" s="15"/>
    </row>
    <row r="41" spans="14:27">
      <c r="AA41" s="15"/>
    </row>
    <row r="42" spans="14:27">
      <c r="AA42" s="15"/>
    </row>
    <row r="43" spans="14:27">
      <c r="AA43" s="15"/>
    </row>
    <row r="44" spans="14:27">
      <c r="N44" s="229"/>
      <c r="O44" s="229"/>
      <c r="AA44" s="15"/>
    </row>
    <row r="45" spans="14:27">
      <c r="O45" s="223"/>
      <c r="P45" s="110"/>
      <c r="S45"/>
      <c r="T45" s="21"/>
      <c r="U45" s="21"/>
      <c r="AA45" s="15"/>
    </row>
    <row r="46" spans="14:27">
      <c r="O46" s="223"/>
      <c r="P46" s="110"/>
      <c r="S46"/>
      <c r="T46" s="21"/>
      <c r="U46" s="21"/>
      <c r="AA46" s="15"/>
    </row>
    <row r="47" spans="14:27">
      <c r="O47" s="223"/>
      <c r="P47" s="110"/>
      <c r="AA47" s="15"/>
    </row>
    <row r="48" spans="14:27">
      <c r="O48" s="223"/>
      <c r="P48" s="110"/>
      <c r="AA48" s="15"/>
    </row>
    <row r="49" spans="14:27">
      <c r="AA49" s="15"/>
    </row>
    <row r="50" spans="14:27">
      <c r="O50" s="223"/>
      <c r="AA50" s="15"/>
    </row>
    <row r="51" spans="14:27">
      <c r="O51" s="223"/>
      <c r="Q51" s="229"/>
      <c r="R51" s="229"/>
      <c r="AA51" s="15"/>
    </row>
    <row r="52" spans="14:27">
      <c r="O52" s="223"/>
      <c r="R52" s="223"/>
      <c r="AA52" s="15"/>
    </row>
    <row r="53" spans="14:27">
      <c r="O53" s="223"/>
      <c r="R53" s="223"/>
      <c r="AA53" s="15"/>
    </row>
    <row r="54" spans="14:27">
      <c r="O54" s="223"/>
      <c r="R54" s="223"/>
      <c r="AA54" s="15"/>
    </row>
    <row r="55" spans="14:27">
      <c r="O55" s="223"/>
      <c r="R55" s="223"/>
      <c r="AA55" s="15"/>
    </row>
    <row r="56" spans="14:27">
      <c r="O56" s="223"/>
      <c r="AA56" s="15"/>
    </row>
    <row r="57" spans="14:27">
      <c r="N57" s="229"/>
      <c r="O57" s="229"/>
      <c r="AA57" s="15"/>
    </row>
    <row r="58" spans="14:27">
      <c r="O58" s="223"/>
    </row>
    <row r="59" spans="14:27">
      <c r="O59" s="223"/>
    </row>
    <row r="60" spans="14:27">
      <c r="O60" s="223"/>
    </row>
    <row r="61" spans="14:27">
      <c r="O61" s="223"/>
    </row>
    <row r="63" spans="14:27">
      <c r="O63" s="223"/>
    </row>
    <row r="64" spans="14:27">
      <c r="O64" s="223"/>
    </row>
  </sheetData>
  <mergeCells count="14">
    <mergeCell ref="D17:D21"/>
    <mergeCell ref="D6:D8"/>
    <mergeCell ref="C6:C8"/>
    <mergeCell ref="AH1:AI1"/>
    <mergeCell ref="C10:C11"/>
    <mergeCell ref="D10:D11"/>
    <mergeCell ref="C2:C5"/>
    <mergeCell ref="D2:D5"/>
    <mergeCell ref="H2:H5"/>
    <mergeCell ref="N44:O44"/>
    <mergeCell ref="Q51:R51"/>
    <mergeCell ref="N57:O57"/>
    <mergeCell ref="H6:H8"/>
    <mergeCell ref="H17:H2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F621-027E-46B9-8867-C506599576D9}">
  <dimension ref="B1:G17"/>
  <sheetViews>
    <sheetView topLeftCell="B1" workbookViewId="0">
      <selection activeCell="H25" sqref="H25"/>
    </sheetView>
  </sheetViews>
  <sheetFormatPr defaultRowHeight="14.5"/>
  <sheetData>
    <row r="1" spans="2:7">
      <c r="B1" s="3" t="s">
        <v>792</v>
      </c>
    </row>
    <row r="2" spans="2:7">
      <c r="B2" s="3"/>
    </row>
    <row r="3" spans="2:7">
      <c r="B3" s="12"/>
      <c r="C3" s="226" t="s">
        <v>773</v>
      </c>
      <c r="D3" s="226" t="s">
        <v>774</v>
      </c>
      <c r="E3" s="226" t="s">
        <v>775</v>
      </c>
      <c r="F3" s="226" t="s">
        <v>776</v>
      </c>
      <c r="G3" s="226" t="s">
        <v>777</v>
      </c>
    </row>
    <row r="4" spans="2:7">
      <c r="B4" s="14" t="s">
        <v>778</v>
      </c>
      <c r="C4" s="2">
        <v>0.3</v>
      </c>
      <c r="D4" s="2">
        <v>0.01</v>
      </c>
      <c r="E4" s="2">
        <v>0.3</v>
      </c>
      <c r="F4" s="2">
        <v>0.4</v>
      </c>
      <c r="G4" s="225">
        <v>1.0000000000000001E-5</v>
      </c>
    </row>
    <row r="5" spans="2:7">
      <c r="B5" s="14" t="s">
        <v>779</v>
      </c>
      <c r="C5" s="2">
        <v>1</v>
      </c>
      <c r="D5" s="2">
        <v>0.1</v>
      </c>
      <c r="E5" s="2">
        <v>0.1</v>
      </c>
      <c r="F5" s="2">
        <v>0.3</v>
      </c>
      <c r="G5" s="225">
        <v>1.0000000000000001E-5</v>
      </c>
    </row>
    <row r="6" spans="2:7">
      <c r="B6" s="95" t="s">
        <v>780</v>
      </c>
      <c r="C6" s="2">
        <v>0.01</v>
      </c>
      <c r="D6" s="2">
        <v>0.14000000000000001</v>
      </c>
      <c r="E6" s="2">
        <v>0.1</v>
      </c>
      <c r="F6" s="2">
        <v>0.16</v>
      </c>
      <c r="G6" s="16">
        <v>18</v>
      </c>
    </row>
    <row r="7" spans="2:7">
      <c r="B7" s="95" t="s">
        <v>781</v>
      </c>
      <c r="C7" s="2">
        <v>0.1</v>
      </c>
      <c r="D7" s="2">
        <v>0.15</v>
      </c>
      <c r="E7" s="2">
        <v>0</v>
      </c>
      <c r="F7" s="2">
        <v>0</v>
      </c>
      <c r="G7" s="16">
        <v>10</v>
      </c>
    </row>
    <row r="8" spans="2:7">
      <c r="B8" s="95" t="s">
        <v>782</v>
      </c>
      <c r="C8" s="2">
        <v>1.2</v>
      </c>
      <c r="D8" s="2">
        <v>4.0000000000000001E-3</v>
      </c>
      <c r="E8" s="2">
        <v>0.01</v>
      </c>
      <c r="F8" s="2">
        <v>0.2</v>
      </c>
      <c r="G8" s="16">
        <v>140</v>
      </c>
    </row>
    <row r="9" spans="2:7">
      <c r="B9" s="95" t="s">
        <v>783</v>
      </c>
      <c r="C9" s="2">
        <v>0.49</v>
      </c>
      <c r="D9" s="2">
        <v>0.26</v>
      </c>
      <c r="E9" s="2">
        <v>0.52</v>
      </c>
      <c r="F9" s="2">
        <v>1.5</v>
      </c>
      <c r="G9" s="2">
        <v>17</v>
      </c>
    </row>
    <row r="10" spans="2:7">
      <c r="B10" s="14" t="s">
        <v>784</v>
      </c>
      <c r="C10" s="2">
        <v>0.22</v>
      </c>
      <c r="D10" s="2">
        <v>0.46</v>
      </c>
      <c r="E10" s="2">
        <v>0.84</v>
      </c>
      <c r="F10" s="2">
        <v>0.68</v>
      </c>
      <c r="G10" s="2">
        <v>17</v>
      </c>
    </row>
    <row r="11" spans="2:7">
      <c r="B11" s="14" t="s">
        <v>785</v>
      </c>
      <c r="C11" s="2">
        <v>3.2</v>
      </c>
      <c r="D11" s="2">
        <v>0.01</v>
      </c>
      <c r="E11" s="2">
        <v>0.5</v>
      </c>
      <c r="F11" s="2">
        <v>0.01</v>
      </c>
      <c r="G11" s="2">
        <v>1.0000000000000001E-5</v>
      </c>
    </row>
    <row r="12" spans="2:7">
      <c r="B12" s="95" t="s">
        <v>786</v>
      </c>
      <c r="C12" s="2">
        <v>0.215</v>
      </c>
      <c r="D12" s="2">
        <v>0.6</v>
      </c>
      <c r="E12" s="2">
        <v>1.4</v>
      </c>
      <c r="F12" s="2">
        <v>3.5</v>
      </c>
      <c r="G12" s="2">
        <v>8.5</v>
      </c>
    </row>
    <row r="13" spans="2:7">
      <c r="B13" s="14" t="s">
        <v>787</v>
      </c>
      <c r="C13" s="2">
        <v>0.2</v>
      </c>
      <c r="D13" s="2">
        <v>0.11</v>
      </c>
      <c r="E13" s="2">
        <v>0.28999999999999998</v>
      </c>
      <c r="F13" s="2">
        <v>0.5</v>
      </c>
      <c r="G13" s="2">
        <v>2005</v>
      </c>
    </row>
    <row r="14" spans="2:7">
      <c r="B14" s="95" t="s">
        <v>788</v>
      </c>
      <c r="C14" s="9">
        <v>0.12</v>
      </c>
      <c r="D14" s="9">
        <v>0.78</v>
      </c>
      <c r="E14" s="9">
        <v>2.9</v>
      </c>
      <c r="F14" s="9">
        <v>3</v>
      </c>
      <c r="G14" s="2">
        <v>16</v>
      </c>
    </row>
    <row r="15" spans="2:7">
      <c r="B15" s="95" t="s">
        <v>789</v>
      </c>
      <c r="C15" s="2">
        <v>2</v>
      </c>
      <c r="D15" s="2">
        <v>0.61</v>
      </c>
      <c r="E15" s="2">
        <v>2.5</v>
      </c>
      <c r="F15" s="2">
        <v>1.4</v>
      </c>
      <c r="G15" s="2">
        <v>8.5</v>
      </c>
    </row>
    <row r="16" spans="2:7">
      <c r="B16" s="95" t="s">
        <v>790</v>
      </c>
      <c r="C16" s="2">
        <v>0.125</v>
      </c>
      <c r="D16" s="2">
        <v>2.6</v>
      </c>
      <c r="E16" s="2">
        <v>1.22</v>
      </c>
      <c r="F16" s="2">
        <v>4.5</v>
      </c>
      <c r="G16" s="2">
        <v>18</v>
      </c>
    </row>
    <row r="17" spans="2:7">
      <c r="B17" s="175" t="s">
        <v>791</v>
      </c>
      <c r="C17" s="184">
        <v>0.1</v>
      </c>
      <c r="D17" s="184">
        <v>0.91</v>
      </c>
      <c r="E17" s="184">
        <v>3</v>
      </c>
      <c r="F17" s="184">
        <v>5</v>
      </c>
      <c r="G17" s="184">
        <v>345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206E-FAEB-4D64-87C8-ECE507129FF9}">
  <dimension ref="A1:AII262"/>
  <sheetViews>
    <sheetView tabSelected="1" topLeftCell="J1" workbookViewId="0">
      <selection activeCell="AF48" sqref="AF48"/>
    </sheetView>
  </sheetViews>
  <sheetFormatPr defaultRowHeight="14.5"/>
  <cols>
    <col min="1" max="1" width="25.81640625" bestFit="1" customWidth="1"/>
    <col min="2" max="2" width="14.453125" bestFit="1" customWidth="1"/>
    <col min="14" max="14" width="10" customWidth="1"/>
    <col min="15" max="15" width="9" customWidth="1"/>
    <col min="16" max="16" width="8" customWidth="1"/>
    <col min="17" max="17" width="19.453125" customWidth="1"/>
    <col min="18" max="18" width="27.81640625" customWidth="1"/>
  </cols>
  <sheetData>
    <row r="1" spans="1:30" ht="18.5">
      <c r="A1" s="135" t="s">
        <v>327</v>
      </c>
      <c r="B1" s="119"/>
      <c r="C1" s="114" t="s">
        <v>357</v>
      </c>
      <c r="D1" s="115"/>
      <c r="E1" s="115"/>
    </row>
    <row r="2" spans="1:30">
      <c r="A2" s="35" t="s">
        <v>442</v>
      </c>
      <c r="R2" s="35" t="s">
        <v>443</v>
      </c>
    </row>
    <row r="3" spans="1:30" s="3" customFormat="1" ht="16.5">
      <c r="A3" s="11" t="s">
        <v>315</v>
      </c>
      <c r="B3" s="109" t="s">
        <v>316</v>
      </c>
      <c r="C3" s="109" t="s">
        <v>317</v>
      </c>
      <c r="D3" s="109" t="s">
        <v>318</v>
      </c>
      <c r="E3" s="109" t="s">
        <v>9</v>
      </c>
      <c r="F3" s="109" t="s">
        <v>322</v>
      </c>
      <c r="G3" s="109" t="s">
        <v>319</v>
      </c>
      <c r="H3" s="109" t="s">
        <v>355</v>
      </c>
      <c r="I3" s="109" t="s">
        <v>356</v>
      </c>
      <c r="J3" s="109" t="s">
        <v>320</v>
      </c>
      <c r="K3" s="109" t="s">
        <v>321</v>
      </c>
      <c r="L3" s="11" t="s">
        <v>323</v>
      </c>
      <c r="M3" s="108"/>
      <c r="N3" s="109" t="s">
        <v>324</v>
      </c>
      <c r="O3" s="109" t="s">
        <v>325</v>
      </c>
      <c r="P3" s="109" t="s">
        <v>326</v>
      </c>
      <c r="Q3" s="110"/>
      <c r="R3" s="11" t="s">
        <v>315</v>
      </c>
      <c r="S3" s="109" t="s">
        <v>339</v>
      </c>
      <c r="T3" s="109" t="s">
        <v>340</v>
      </c>
      <c r="U3" s="109" t="s">
        <v>318</v>
      </c>
      <c r="V3" s="109" t="s">
        <v>9</v>
      </c>
      <c r="W3" s="109" t="s">
        <v>341</v>
      </c>
      <c r="X3" s="109" t="s">
        <v>322</v>
      </c>
      <c r="Y3" s="109" t="s">
        <v>319</v>
      </c>
      <c r="Z3" s="109" t="s">
        <v>320</v>
      </c>
      <c r="AA3" s="109" t="s">
        <v>321</v>
      </c>
      <c r="AB3" s="109" t="s">
        <v>352</v>
      </c>
      <c r="AC3" s="109" t="s">
        <v>353</v>
      </c>
      <c r="AD3" s="109" t="s">
        <v>354</v>
      </c>
    </row>
    <row r="4" spans="1:30">
      <c r="A4" t="s">
        <v>328</v>
      </c>
      <c r="B4" s="17">
        <v>60.977899999999998</v>
      </c>
      <c r="C4" s="22" t="s">
        <v>329</v>
      </c>
      <c r="D4" s="22">
        <v>27.712900000000001</v>
      </c>
      <c r="E4" s="17">
        <v>0.205067</v>
      </c>
      <c r="F4" s="113">
        <v>1.4016000000000001E-2</v>
      </c>
      <c r="G4" s="113">
        <v>8.2149800000000006</v>
      </c>
      <c r="H4" s="70">
        <v>6.3933000000000004E-2</v>
      </c>
      <c r="I4" s="70">
        <v>3.6442000000000002E-2</v>
      </c>
      <c r="J4" s="70">
        <v>2.9196800000000001</v>
      </c>
      <c r="K4" s="113">
        <v>0.32183600000000001</v>
      </c>
      <c r="L4" s="17">
        <v>100.466758</v>
      </c>
      <c r="N4" s="17">
        <v>38.061</v>
      </c>
      <c r="O4" s="17">
        <v>59.178699999999999</v>
      </c>
      <c r="P4" s="17">
        <v>2.7603399999999998</v>
      </c>
      <c r="R4" t="s">
        <v>342</v>
      </c>
      <c r="S4" s="133">
        <v>76.091899999999995</v>
      </c>
      <c r="T4" s="133">
        <v>0.106473</v>
      </c>
      <c r="U4" s="133">
        <v>12.0907</v>
      </c>
      <c r="V4" s="133">
        <v>1.1654899999999999</v>
      </c>
      <c r="W4" s="133">
        <v>2.7595999999999999E-2</v>
      </c>
      <c r="X4" s="134">
        <v>9.1814000000000007E-2</v>
      </c>
      <c r="Y4" s="134">
        <v>0.80813400000000002</v>
      </c>
      <c r="Z4" s="17">
        <v>2.1522399999999999</v>
      </c>
      <c r="AA4" s="22">
        <v>2.83182</v>
      </c>
      <c r="AB4" s="22">
        <v>1.3074000000000001E-2</v>
      </c>
      <c r="AC4" s="112">
        <v>4.3961600000000001</v>
      </c>
      <c r="AD4" s="112">
        <v>99.999987999999988</v>
      </c>
    </row>
    <row r="5" spans="1:30">
      <c r="A5" t="s">
        <v>330</v>
      </c>
      <c r="B5" s="17">
        <v>58.607599999999998</v>
      </c>
      <c r="C5" s="22" t="s">
        <v>329</v>
      </c>
      <c r="D5" s="22">
        <v>25.892499999999998</v>
      </c>
      <c r="E5" s="17">
        <v>0.20742099999999999</v>
      </c>
      <c r="F5" s="113">
        <v>7.9430000000000004E-3</v>
      </c>
      <c r="G5" s="113">
        <v>7.2873700000000001</v>
      </c>
      <c r="H5" s="70">
        <v>5.3355E-2</v>
      </c>
      <c r="I5" s="70">
        <v>4.5787000000000001E-2</v>
      </c>
      <c r="J5" s="70">
        <v>7.3490599999999997</v>
      </c>
      <c r="K5" s="113">
        <v>0.41672799999999999</v>
      </c>
      <c r="L5" s="17">
        <v>99.867763999999994</v>
      </c>
      <c r="N5" s="17">
        <v>63.080599999999997</v>
      </c>
      <c r="O5" s="17">
        <v>34.566000000000003</v>
      </c>
      <c r="P5" s="17">
        <v>2.3534199999999998</v>
      </c>
      <c r="R5" t="s">
        <v>343</v>
      </c>
      <c r="S5" s="133">
        <v>74.324399999999997</v>
      </c>
      <c r="T5" s="133">
        <v>0.13187499999999999</v>
      </c>
      <c r="U5" s="133">
        <v>12.3398</v>
      </c>
      <c r="V5" s="133">
        <v>1.11574</v>
      </c>
      <c r="W5" s="133">
        <v>1.9136E-2</v>
      </c>
      <c r="X5" s="134">
        <v>9.2592999999999995E-2</v>
      </c>
      <c r="Y5" s="134">
        <v>0.83016199999999996</v>
      </c>
      <c r="Z5" s="17">
        <v>2.02338</v>
      </c>
      <c r="AA5" s="22">
        <v>2.8259599999999998</v>
      </c>
      <c r="AB5" s="22" t="s">
        <v>329</v>
      </c>
      <c r="AC5" s="112">
        <v>6.0675699999999999</v>
      </c>
      <c r="AD5" s="112">
        <v>99.987757000000002</v>
      </c>
    </row>
    <row r="6" spans="1:30">
      <c r="A6" t="s">
        <v>331</v>
      </c>
      <c r="B6" s="17">
        <v>57.058199999999999</v>
      </c>
      <c r="C6" s="22" t="s">
        <v>329</v>
      </c>
      <c r="D6" s="22">
        <v>27.347000000000001</v>
      </c>
      <c r="E6" s="17">
        <v>0.194105</v>
      </c>
      <c r="F6" s="113" t="s">
        <v>329</v>
      </c>
      <c r="G6" s="113">
        <v>8.4571299999999994</v>
      </c>
      <c r="H6" s="70">
        <v>5.3998999999999998E-2</v>
      </c>
      <c r="I6" s="70">
        <v>4.0873E-2</v>
      </c>
      <c r="J6" s="70">
        <v>6.4875499999999997</v>
      </c>
      <c r="K6" s="113">
        <v>0.33308500000000002</v>
      </c>
      <c r="L6" s="17">
        <v>99.971946000000003</v>
      </c>
      <c r="N6" s="17">
        <v>57.0077</v>
      </c>
      <c r="O6" s="17">
        <v>41.066600000000001</v>
      </c>
      <c r="P6" s="17">
        <v>1.9257</v>
      </c>
      <c r="R6" t="s">
        <v>344</v>
      </c>
      <c r="S6" s="133">
        <v>75.248199999999997</v>
      </c>
      <c r="T6" s="133">
        <v>0.119812</v>
      </c>
      <c r="U6" s="133">
        <v>12.5213</v>
      </c>
      <c r="V6" s="133">
        <v>1.1473899999999999</v>
      </c>
      <c r="W6" s="133">
        <v>3.4098999999999997E-2</v>
      </c>
      <c r="X6" s="134">
        <v>0.116476</v>
      </c>
      <c r="Y6" s="134">
        <v>0.92452500000000004</v>
      </c>
      <c r="Z6" s="17">
        <v>2.2734200000000002</v>
      </c>
      <c r="AA6" s="22">
        <v>2.8470200000000001</v>
      </c>
      <c r="AB6" s="22">
        <v>1.074E-2</v>
      </c>
      <c r="AC6" s="112">
        <v>4.5107600000000003</v>
      </c>
      <c r="AD6" s="112">
        <v>100.000097</v>
      </c>
    </row>
    <row r="7" spans="1:30">
      <c r="A7" t="s">
        <v>332</v>
      </c>
      <c r="B7" s="17">
        <v>55.497</v>
      </c>
      <c r="C7" s="22" t="s">
        <v>329</v>
      </c>
      <c r="D7" s="22">
        <v>26.297799999999999</v>
      </c>
      <c r="E7" s="17">
        <v>0.196603</v>
      </c>
      <c r="F7" s="113">
        <v>1.1682E-2</v>
      </c>
      <c r="G7" s="113">
        <v>8.6357900000000001</v>
      </c>
      <c r="H7" s="70">
        <v>7.5052999999999995E-2</v>
      </c>
      <c r="I7" s="70">
        <v>3.0034000000000002E-2</v>
      </c>
      <c r="J7" s="70">
        <v>6.6878900000000003</v>
      </c>
      <c r="K7" s="113">
        <v>0.35037099999999999</v>
      </c>
      <c r="L7" s="17">
        <v>97.795252999999974</v>
      </c>
      <c r="N7" s="17">
        <v>57.207500000000003</v>
      </c>
      <c r="O7" s="17">
        <v>40.820599999999999</v>
      </c>
      <c r="P7" s="17">
        <v>1.9718500000000001</v>
      </c>
      <c r="R7" t="s">
        <v>345</v>
      </c>
      <c r="S7" s="133">
        <v>76.973200000000006</v>
      </c>
      <c r="T7" s="133">
        <v>0.104522</v>
      </c>
      <c r="U7" s="133">
        <v>12.1386</v>
      </c>
      <c r="V7" s="133">
        <v>1.0472699999999999</v>
      </c>
      <c r="W7" s="133">
        <v>2.1366E-2</v>
      </c>
      <c r="X7" s="134">
        <v>4.9681999999999997E-2</v>
      </c>
      <c r="Y7" s="134">
        <v>0.98551500000000003</v>
      </c>
      <c r="Z7" s="17">
        <v>2.1544699999999999</v>
      </c>
      <c r="AA7" s="22">
        <v>2.74553</v>
      </c>
      <c r="AB7" s="22" t="s">
        <v>329</v>
      </c>
      <c r="AC7" s="112">
        <v>3.54223</v>
      </c>
      <c r="AD7" s="112">
        <v>99.99462800000002</v>
      </c>
    </row>
    <row r="8" spans="1:30">
      <c r="A8" t="s">
        <v>333</v>
      </c>
      <c r="B8" s="17">
        <v>57.05</v>
      </c>
      <c r="C8" s="22" t="s">
        <v>329</v>
      </c>
      <c r="D8" s="22">
        <v>25.856300000000001</v>
      </c>
      <c r="E8" s="17">
        <v>0.21629100000000001</v>
      </c>
      <c r="F8" s="113">
        <v>6.7239999999999999E-3</v>
      </c>
      <c r="G8" s="113">
        <v>7.69468</v>
      </c>
      <c r="H8" s="70">
        <v>7.9472000000000001E-2</v>
      </c>
      <c r="I8" s="70">
        <v>3.9586999999999997E-2</v>
      </c>
      <c r="J8" s="70">
        <v>7.0962899999999998</v>
      </c>
      <c r="K8" s="113">
        <v>0.39114300000000002</v>
      </c>
      <c r="L8" s="17">
        <v>98.430486999999999</v>
      </c>
      <c r="N8" s="17">
        <v>61.144599999999997</v>
      </c>
      <c r="O8" s="17">
        <v>36.637999999999998</v>
      </c>
      <c r="P8" s="17">
        <v>2.2174100000000001</v>
      </c>
      <c r="R8" t="s">
        <v>346</v>
      </c>
      <c r="S8" s="133">
        <v>77.167500000000004</v>
      </c>
      <c r="T8" s="133">
        <v>0.114505</v>
      </c>
      <c r="U8" s="133">
        <v>12.195499999999999</v>
      </c>
      <c r="V8" s="133">
        <v>1.1196600000000001</v>
      </c>
      <c r="W8" s="133">
        <v>2.2676000000000002E-2</v>
      </c>
      <c r="X8" s="134">
        <v>8.0467999999999998E-2</v>
      </c>
      <c r="Y8" s="134">
        <v>0.87296099999999999</v>
      </c>
      <c r="Z8" s="17">
        <v>2.0274800000000002</v>
      </c>
      <c r="AA8" s="22">
        <v>2.8645499999999999</v>
      </c>
      <c r="AB8" s="22">
        <v>1.0094000000000001E-2</v>
      </c>
      <c r="AC8" s="112">
        <v>3.30436</v>
      </c>
      <c r="AD8" s="112">
        <v>99.996449999999982</v>
      </c>
    </row>
    <row r="9" spans="1:30">
      <c r="A9" t="s">
        <v>334</v>
      </c>
      <c r="B9" s="17">
        <v>55.862900000000003</v>
      </c>
      <c r="C9" s="22" t="s">
        <v>329</v>
      </c>
      <c r="D9" s="22">
        <v>26.123999999999999</v>
      </c>
      <c r="E9" s="17">
        <v>0.223408</v>
      </c>
      <c r="F9" s="113">
        <v>6.012E-3</v>
      </c>
      <c r="G9" s="113">
        <v>7.8411099999999996</v>
      </c>
      <c r="H9" s="70">
        <v>8.6518999999999999E-2</v>
      </c>
      <c r="I9" s="70">
        <v>4.0981999999999998E-2</v>
      </c>
      <c r="J9" s="70">
        <v>6.87582</v>
      </c>
      <c r="K9" s="113">
        <v>0.37406299999999998</v>
      </c>
      <c r="L9" s="17">
        <v>97.434814000000017</v>
      </c>
      <c r="N9" s="17">
        <v>60.024900000000002</v>
      </c>
      <c r="O9" s="17">
        <v>37.826599999999999</v>
      </c>
      <c r="P9" s="17">
        <v>2.1484899999999998</v>
      </c>
      <c r="R9" t="s">
        <v>347</v>
      </c>
      <c r="S9" s="133">
        <v>76.838700000000003</v>
      </c>
      <c r="T9" s="133">
        <v>8.5931999999999994E-2</v>
      </c>
      <c r="U9" s="133">
        <v>12.3184</v>
      </c>
      <c r="V9" s="133">
        <v>1.0220800000000001</v>
      </c>
      <c r="W9" s="133">
        <v>2.8479999999999998E-2</v>
      </c>
      <c r="X9" s="134">
        <v>8.3306000000000005E-2</v>
      </c>
      <c r="Y9" s="134">
        <v>0.89597099999999996</v>
      </c>
      <c r="Z9" s="17">
        <v>1.9573</v>
      </c>
      <c r="AA9" s="22">
        <v>2.7216</v>
      </c>
      <c r="AB9" s="22" t="s">
        <v>329</v>
      </c>
      <c r="AC9" s="112">
        <v>3.8090000000000002</v>
      </c>
      <c r="AD9" s="112">
        <v>99.988538000000005</v>
      </c>
    </row>
    <row r="10" spans="1:30">
      <c r="A10" t="s">
        <v>335</v>
      </c>
      <c r="B10" s="17">
        <v>57.950099999999999</v>
      </c>
      <c r="C10" s="22" t="s">
        <v>329</v>
      </c>
      <c r="D10" s="22">
        <v>27.260200000000001</v>
      </c>
      <c r="E10" s="17">
        <v>0.21193899999999999</v>
      </c>
      <c r="F10" s="113">
        <v>9.2759999999999995E-3</v>
      </c>
      <c r="G10" s="113">
        <v>8.4960900000000006</v>
      </c>
      <c r="H10" s="70">
        <v>5.3622000000000003E-2</v>
      </c>
      <c r="I10" s="70">
        <v>2.5326000000000001E-2</v>
      </c>
      <c r="J10" s="70">
        <v>6.8063700000000003</v>
      </c>
      <c r="K10" s="113">
        <v>0.33574799999999999</v>
      </c>
      <c r="L10" s="17">
        <v>101.16583800000001</v>
      </c>
      <c r="N10" s="17">
        <v>58.063699999999997</v>
      </c>
      <c r="O10" s="17">
        <v>40.0518</v>
      </c>
      <c r="P10" s="17">
        <v>1.88445</v>
      </c>
      <c r="R10" t="s">
        <v>348</v>
      </c>
      <c r="S10" s="133">
        <v>77.989900000000006</v>
      </c>
      <c r="T10" s="133">
        <v>0.102601</v>
      </c>
      <c r="U10" s="133">
        <v>12.7149</v>
      </c>
      <c r="V10" s="133">
        <v>0.36450700000000003</v>
      </c>
      <c r="W10" s="133">
        <v>2.5396999999999999E-2</v>
      </c>
      <c r="X10" s="134">
        <v>1.2801999999999999E-2</v>
      </c>
      <c r="Y10" s="134">
        <v>0.93334899999999998</v>
      </c>
      <c r="Z10" s="17">
        <v>3.4410400000000001</v>
      </c>
      <c r="AA10" s="22">
        <v>1.6610499999999999</v>
      </c>
      <c r="AB10" s="22" t="s">
        <v>329</v>
      </c>
      <c r="AC10" s="112">
        <v>2.5584899999999999</v>
      </c>
      <c r="AD10" s="112">
        <v>99.991235000000017</v>
      </c>
    </row>
    <row r="11" spans="1:30">
      <c r="A11" t="s">
        <v>336</v>
      </c>
      <c r="B11" s="17">
        <v>57.153599999999997</v>
      </c>
      <c r="C11" s="22" t="s">
        <v>329</v>
      </c>
      <c r="D11" s="22">
        <v>26.441299999999998</v>
      </c>
      <c r="E11" s="17">
        <v>0.236877</v>
      </c>
      <c r="F11" s="113">
        <v>9.8169999999999993E-3</v>
      </c>
      <c r="G11" s="113">
        <v>7.9133699999999996</v>
      </c>
      <c r="H11" s="70">
        <v>6.3658999999999993E-2</v>
      </c>
      <c r="I11" s="70">
        <v>3.7323000000000002E-2</v>
      </c>
      <c r="J11" s="70">
        <v>6.7845399999999998</v>
      </c>
      <c r="K11" s="113">
        <v>0.37449300000000002</v>
      </c>
      <c r="L11" s="17">
        <v>99.014969000000008</v>
      </c>
      <c r="N11" s="17">
        <v>59.493200000000002</v>
      </c>
      <c r="O11" s="17">
        <v>38.346200000000003</v>
      </c>
      <c r="P11" s="17">
        <v>2.1606000000000001</v>
      </c>
      <c r="R11" t="s">
        <v>349</v>
      </c>
      <c r="S11" s="133">
        <v>75.567599999999999</v>
      </c>
      <c r="T11" s="133">
        <v>0.10219399999999999</v>
      </c>
      <c r="U11" s="133">
        <v>12.2997</v>
      </c>
      <c r="V11" s="133">
        <v>1.2922</v>
      </c>
      <c r="W11" s="133">
        <v>3.1865999999999998E-2</v>
      </c>
      <c r="X11" s="134">
        <v>9.9177000000000001E-2</v>
      </c>
      <c r="Y11" s="134">
        <v>0.95857099999999995</v>
      </c>
      <c r="Z11" s="17">
        <v>1.92483</v>
      </c>
      <c r="AA11" s="22">
        <v>3.36443</v>
      </c>
      <c r="AB11" s="22">
        <v>1.5277000000000001E-2</v>
      </c>
      <c r="AC11" s="112">
        <v>4.1244300000000003</v>
      </c>
      <c r="AD11" s="112">
        <v>100.00006499999998</v>
      </c>
    </row>
    <row r="12" spans="1:30">
      <c r="A12" t="s">
        <v>337</v>
      </c>
      <c r="B12" s="17">
        <v>51.939100000000003</v>
      </c>
      <c r="C12" s="22" t="s">
        <v>329</v>
      </c>
      <c r="D12" s="22">
        <v>29.424600000000002</v>
      </c>
      <c r="E12" s="17">
        <v>0.246421</v>
      </c>
      <c r="F12" s="113">
        <v>1.0418999999999999E-2</v>
      </c>
      <c r="G12" s="113">
        <v>11.6258</v>
      </c>
      <c r="H12" s="70">
        <v>5.1619999999999999E-2</v>
      </c>
      <c r="I12" s="70">
        <v>1.6858000000000001E-2</v>
      </c>
      <c r="J12" s="70">
        <v>4.94069</v>
      </c>
      <c r="K12" s="113">
        <v>0.18284700000000001</v>
      </c>
      <c r="L12" s="17">
        <v>98.438362999999995</v>
      </c>
      <c r="N12" s="17">
        <v>61.676000000000002</v>
      </c>
      <c r="O12" s="17">
        <v>36.2395</v>
      </c>
      <c r="P12" s="17">
        <v>2.0844200000000002</v>
      </c>
      <c r="R12" t="s">
        <v>350</v>
      </c>
      <c r="S12" s="133">
        <v>74.1691</v>
      </c>
      <c r="T12" s="133">
        <v>0.12817799999999999</v>
      </c>
      <c r="U12" s="133">
        <v>12.814</v>
      </c>
      <c r="V12" s="133">
        <v>0.47436699999999998</v>
      </c>
      <c r="W12" s="133" t="s">
        <v>329</v>
      </c>
      <c r="X12" s="134">
        <v>3.5737999999999999E-2</v>
      </c>
      <c r="Y12" s="134">
        <v>1.01797</v>
      </c>
      <c r="Z12" s="17">
        <v>3.4336899999999999</v>
      </c>
      <c r="AA12" s="22">
        <v>1.71252</v>
      </c>
      <c r="AB12" s="22">
        <v>1.2016000000000001E-2</v>
      </c>
      <c r="AC12" s="112">
        <v>5.9855099999999997</v>
      </c>
      <c r="AD12" s="112">
        <v>99.976966999999988</v>
      </c>
    </row>
    <row r="13" spans="1:30">
      <c r="A13" t="s">
        <v>338</v>
      </c>
      <c r="B13" s="17">
        <v>57.333500000000001</v>
      </c>
      <c r="C13" s="22" t="s">
        <v>329</v>
      </c>
      <c r="D13" s="22">
        <v>26.513100000000001</v>
      </c>
      <c r="E13" s="17">
        <v>0.215889</v>
      </c>
      <c r="F13" s="113">
        <v>9.3259999999999992E-3</v>
      </c>
      <c r="G13" s="113">
        <v>7.70059</v>
      </c>
      <c r="H13" s="70">
        <v>5.8213000000000001E-2</v>
      </c>
      <c r="I13" s="70">
        <v>3.3556999999999997E-2</v>
      </c>
      <c r="J13" s="70">
        <v>7.24221</v>
      </c>
      <c r="K13" s="113">
        <v>0.37201299999999998</v>
      </c>
      <c r="L13" s="17">
        <v>99.478405999999993</v>
      </c>
      <c r="N13" s="17">
        <v>43.017000000000003</v>
      </c>
      <c r="O13" s="17">
        <v>55.935600000000001</v>
      </c>
      <c r="P13" s="17">
        <v>1.04742</v>
      </c>
      <c r="R13" t="s">
        <v>351</v>
      </c>
      <c r="S13" s="133">
        <v>75.265900000000002</v>
      </c>
      <c r="T13" s="133">
        <v>0.14239399999999999</v>
      </c>
      <c r="U13" s="133">
        <v>12.632899999999999</v>
      </c>
      <c r="V13" s="133">
        <v>0.62986799999999998</v>
      </c>
      <c r="W13" s="133">
        <v>1.653E-2</v>
      </c>
      <c r="X13" s="134">
        <v>0.14802199999999999</v>
      </c>
      <c r="Y13" s="134">
        <v>0.95702699999999996</v>
      </c>
      <c r="Z13" s="17">
        <v>3.5339999999999998</v>
      </c>
      <c r="AA13" s="22">
        <v>1.47045</v>
      </c>
      <c r="AB13" s="22">
        <v>1.2879E-2</v>
      </c>
      <c r="AC13" s="112">
        <v>5.00021</v>
      </c>
      <c r="AD13" s="112">
        <v>99.996563999999992</v>
      </c>
    </row>
    <row r="14" spans="1:30">
      <c r="B14" s="17"/>
      <c r="C14" s="22"/>
      <c r="D14" s="22"/>
      <c r="E14" s="17"/>
      <c r="F14" s="113"/>
      <c r="G14" s="113"/>
      <c r="H14" s="70"/>
      <c r="I14" s="70"/>
      <c r="J14" s="70"/>
      <c r="K14" s="113"/>
      <c r="L14" s="17"/>
      <c r="S14" s="133"/>
      <c r="T14" s="133"/>
      <c r="U14" s="133"/>
      <c r="V14" s="133"/>
      <c r="W14" s="133"/>
      <c r="X14" s="134"/>
      <c r="Y14" s="134"/>
      <c r="Z14" s="17"/>
      <c r="AA14" s="22"/>
      <c r="AB14" s="22"/>
      <c r="AC14" s="112"/>
      <c r="AD14" s="112"/>
    </row>
    <row r="15" spans="1:30" ht="18.5">
      <c r="A15" s="135" t="s">
        <v>444</v>
      </c>
      <c r="B15" s="119"/>
    </row>
    <row r="16" spans="1:30">
      <c r="A16" s="117" t="s">
        <v>445</v>
      </c>
      <c r="R16" s="35" t="s">
        <v>443</v>
      </c>
    </row>
    <row r="17" spans="1:30" s="3" customFormat="1" ht="16.5">
      <c r="A17" s="11" t="s">
        <v>315</v>
      </c>
      <c r="B17" s="109" t="s">
        <v>316</v>
      </c>
      <c r="C17" s="109" t="s">
        <v>317</v>
      </c>
      <c r="D17" s="109" t="s">
        <v>318</v>
      </c>
      <c r="E17" s="109" t="s">
        <v>9</v>
      </c>
      <c r="F17" s="109" t="s">
        <v>341</v>
      </c>
      <c r="G17" s="109" t="s">
        <v>322</v>
      </c>
      <c r="H17" s="109" t="s">
        <v>319</v>
      </c>
      <c r="I17" s="109" t="s">
        <v>320</v>
      </c>
      <c r="J17" s="109" t="s">
        <v>321</v>
      </c>
      <c r="K17" s="108"/>
      <c r="L17" s="11" t="s">
        <v>323</v>
      </c>
      <c r="M17" s="108"/>
      <c r="N17" s="109" t="s">
        <v>429</v>
      </c>
      <c r="O17" s="109" t="s">
        <v>430</v>
      </c>
      <c r="P17" s="109" t="s">
        <v>431</v>
      </c>
      <c r="Q17" s="110"/>
      <c r="R17" s="11" t="s">
        <v>315</v>
      </c>
      <c r="S17" s="109" t="s">
        <v>339</v>
      </c>
      <c r="T17" s="109" t="s">
        <v>340</v>
      </c>
      <c r="U17" s="109" t="s">
        <v>318</v>
      </c>
      <c r="V17" s="109" t="s">
        <v>9</v>
      </c>
      <c r="W17" s="109" t="s">
        <v>341</v>
      </c>
      <c r="X17" s="109" t="s">
        <v>322</v>
      </c>
      <c r="Y17" s="109" t="s">
        <v>319</v>
      </c>
      <c r="Z17" s="109" t="s">
        <v>320</v>
      </c>
      <c r="AA17" s="109" t="s">
        <v>321</v>
      </c>
      <c r="AB17" s="109" t="s">
        <v>352</v>
      </c>
      <c r="AC17" s="109" t="s">
        <v>353</v>
      </c>
      <c r="AD17" s="109" t="s">
        <v>354</v>
      </c>
    </row>
    <row r="18" spans="1:30" s="3" customFormat="1">
      <c r="A18" s="8" t="s">
        <v>446</v>
      </c>
      <c r="B18" s="17">
        <v>52.7485</v>
      </c>
      <c r="C18" s="17">
        <v>0.11814</v>
      </c>
      <c r="D18" s="17">
        <v>0.74102699999999999</v>
      </c>
      <c r="E18" s="17">
        <v>26.3812</v>
      </c>
      <c r="F18" s="17">
        <v>0.76765899999999998</v>
      </c>
      <c r="G18" s="17">
        <v>17.995899999999999</v>
      </c>
      <c r="H18" s="17">
        <v>1.0629599999999999</v>
      </c>
      <c r="I18" s="22">
        <v>1.9542E-2</v>
      </c>
      <c r="J18" s="22">
        <v>2.4157000000000001E-2</v>
      </c>
      <c r="K18" s="14"/>
      <c r="L18" s="17">
        <v>99.859084999999993</v>
      </c>
      <c r="N18" s="17">
        <v>53.624299999999998</v>
      </c>
      <c r="O18" s="17">
        <v>44.099299999999999</v>
      </c>
      <c r="P18" s="17">
        <v>2.27643</v>
      </c>
      <c r="Q18" s="110"/>
      <c r="R18" s="53" t="s">
        <v>487</v>
      </c>
      <c r="S18" s="19">
        <v>77.503900000000002</v>
      </c>
      <c r="T18" s="19">
        <v>0.19925000000000001</v>
      </c>
      <c r="U18" s="19">
        <v>12.456</v>
      </c>
      <c r="V18" s="19">
        <v>1.33151</v>
      </c>
      <c r="W18" s="19">
        <v>5.5771000000000001E-2</v>
      </c>
      <c r="X18" s="19">
        <v>0.14627299999999999</v>
      </c>
      <c r="Y18" s="19">
        <v>1.11649</v>
      </c>
      <c r="Z18" s="19">
        <v>1.4825699999999999</v>
      </c>
      <c r="AA18" s="19">
        <v>2.7511199999999998</v>
      </c>
      <c r="AB18" s="19">
        <v>2.1991E-2</v>
      </c>
      <c r="AC18" s="19">
        <v>2.6241699999999999</v>
      </c>
      <c r="AD18" s="19">
        <v>100.00009299999999</v>
      </c>
    </row>
    <row r="19" spans="1:30" s="3" customFormat="1">
      <c r="A19" s="8" t="s">
        <v>447</v>
      </c>
      <c r="B19" s="17">
        <v>48.7044</v>
      </c>
      <c r="C19" s="17">
        <v>0.109107</v>
      </c>
      <c r="D19" s="17">
        <v>0.27122000000000002</v>
      </c>
      <c r="E19" s="17">
        <v>38.536900000000003</v>
      </c>
      <c r="F19" s="17">
        <v>1.3140400000000001</v>
      </c>
      <c r="G19" s="17">
        <v>9.5053400000000003</v>
      </c>
      <c r="H19" s="17">
        <v>1.3573200000000001</v>
      </c>
      <c r="I19" s="22">
        <v>2.9481E-2</v>
      </c>
      <c r="J19" s="22">
        <v>1.2319999999999999E-2</v>
      </c>
      <c r="K19" s="14"/>
      <c r="L19" s="17">
        <v>99.840128000000021</v>
      </c>
      <c r="N19" s="17">
        <v>29.612200000000001</v>
      </c>
      <c r="O19" s="17">
        <v>67.348799999999997</v>
      </c>
      <c r="P19" s="17">
        <v>3.03904</v>
      </c>
      <c r="Q19" s="110"/>
      <c r="R19" s="53" t="s">
        <v>488</v>
      </c>
      <c r="S19" s="19">
        <v>76.601299999999995</v>
      </c>
      <c r="T19" s="19">
        <v>0.1079</v>
      </c>
      <c r="U19" s="19">
        <v>12.222200000000001</v>
      </c>
      <c r="V19" s="19">
        <v>1.84511</v>
      </c>
      <c r="W19" s="19">
        <v>5.8206000000000001E-2</v>
      </c>
      <c r="X19" s="19">
        <v>6.3553999999999999E-2</v>
      </c>
      <c r="Y19" s="19">
        <v>0.86010600000000004</v>
      </c>
      <c r="Z19" s="19">
        <v>1.97709</v>
      </c>
      <c r="AA19" s="19">
        <v>2.4747699999999999</v>
      </c>
      <c r="AB19" s="19" t="s">
        <v>329</v>
      </c>
      <c r="AC19" s="19">
        <v>3.5302899999999999</v>
      </c>
      <c r="AD19" s="19">
        <v>99.995067000000006</v>
      </c>
    </row>
    <row r="20" spans="1:30" s="3" customFormat="1">
      <c r="A20" s="8" t="s">
        <v>448</v>
      </c>
      <c r="B20" s="17">
        <v>48.123899999999999</v>
      </c>
      <c r="C20" s="17">
        <v>0.101062</v>
      </c>
      <c r="D20" s="17">
        <v>0.25416299999999997</v>
      </c>
      <c r="E20" s="17">
        <v>38.863799999999998</v>
      </c>
      <c r="F20" s="17">
        <v>1.30379</v>
      </c>
      <c r="G20" s="17">
        <v>9.1339400000000008</v>
      </c>
      <c r="H20" s="17">
        <v>1.3052600000000001</v>
      </c>
      <c r="I20" s="22">
        <v>1.6809999999999999E-2</v>
      </c>
      <c r="J20" s="22">
        <v>8.6470000000000002E-3</v>
      </c>
      <c r="K20" s="14"/>
      <c r="L20" s="17">
        <v>99.111372000000003</v>
      </c>
      <c r="N20" s="17">
        <v>28.656400000000001</v>
      </c>
      <c r="O20" s="17">
        <v>68.400499999999994</v>
      </c>
      <c r="P20" s="17">
        <v>2.9431400000000001</v>
      </c>
      <c r="Q20" s="110"/>
      <c r="R20" s="53" t="s">
        <v>489</v>
      </c>
      <c r="S20" s="19">
        <v>76.048000000000002</v>
      </c>
      <c r="T20" s="19">
        <v>8.3195000000000005E-2</v>
      </c>
      <c r="U20" s="19">
        <v>12.089600000000001</v>
      </c>
      <c r="V20" s="19">
        <v>1.9499200000000001</v>
      </c>
      <c r="W20" s="19">
        <v>5.4309000000000003E-2</v>
      </c>
      <c r="X20" s="19">
        <v>7.6816999999999996E-2</v>
      </c>
      <c r="Y20" s="19">
        <v>0.85816099999999995</v>
      </c>
      <c r="Z20" s="19">
        <v>1.68641</v>
      </c>
      <c r="AA20" s="19">
        <v>2.55844</v>
      </c>
      <c r="AB20" s="19" t="s">
        <v>329</v>
      </c>
      <c r="AC20" s="19">
        <v>4.3391400000000004</v>
      </c>
      <c r="AD20" s="19">
        <v>99.99044600000002</v>
      </c>
    </row>
    <row r="21" spans="1:30" s="3" customFormat="1">
      <c r="A21" s="8" t="s">
        <v>449</v>
      </c>
      <c r="B21" s="17">
        <v>47.928199999999997</v>
      </c>
      <c r="C21" s="17">
        <v>9.9092E-2</v>
      </c>
      <c r="D21" s="17">
        <v>0.30769600000000003</v>
      </c>
      <c r="E21" s="17">
        <v>38.671100000000003</v>
      </c>
      <c r="F21" s="17">
        <v>1.29301</v>
      </c>
      <c r="G21" s="17">
        <v>9.2780400000000007</v>
      </c>
      <c r="H21" s="17">
        <v>1.3342400000000001</v>
      </c>
      <c r="I21" s="22">
        <v>1.8780999999999999E-2</v>
      </c>
      <c r="J21" s="22">
        <v>1.1844E-2</v>
      </c>
      <c r="K21" s="14"/>
      <c r="L21" s="17">
        <v>98.942007000000004</v>
      </c>
      <c r="N21" s="17">
        <v>29.056699999999999</v>
      </c>
      <c r="O21" s="17">
        <v>67.940200000000004</v>
      </c>
      <c r="P21" s="17">
        <v>3.0031400000000001</v>
      </c>
      <c r="Q21" s="110"/>
      <c r="R21" s="53" t="s">
        <v>490</v>
      </c>
      <c r="S21" s="19">
        <v>75.827500000000001</v>
      </c>
      <c r="T21" s="19">
        <v>7.9402E-2</v>
      </c>
      <c r="U21" s="19">
        <v>11.931100000000001</v>
      </c>
      <c r="V21" s="19">
        <v>1.64602</v>
      </c>
      <c r="W21" s="19">
        <v>4.2507000000000003E-2</v>
      </c>
      <c r="X21" s="19">
        <v>5.6656999999999999E-2</v>
      </c>
      <c r="Y21" s="19">
        <v>0.81159000000000003</v>
      </c>
      <c r="Z21" s="19">
        <v>1.4381600000000001</v>
      </c>
      <c r="AA21" s="19">
        <v>2.4936099999999999</v>
      </c>
      <c r="AB21" s="19">
        <v>1.247E-2</v>
      </c>
      <c r="AC21" s="19">
        <v>5.4464899999999998</v>
      </c>
      <c r="AD21" s="19">
        <v>100.000006</v>
      </c>
    </row>
    <row r="22" spans="1:30" s="3" customFormat="1">
      <c r="A22" s="8" t="s">
        <v>450</v>
      </c>
      <c r="B22" s="17">
        <v>47.779499999999999</v>
      </c>
      <c r="C22" s="17">
        <v>9.5851000000000006E-2</v>
      </c>
      <c r="D22" s="17">
        <v>0.28480299999999997</v>
      </c>
      <c r="E22" s="17">
        <v>38.571300000000001</v>
      </c>
      <c r="F22" s="17">
        <v>1.28406</v>
      </c>
      <c r="G22" s="17">
        <v>9.2023799999999998</v>
      </c>
      <c r="H22" s="17">
        <v>1.34022</v>
      </c>
      <c r="I22" s="22">
        <v>2.1144E-2</v>
      </c>
      <c r="J22" s="22">
        <v>1.5977999999999999E-2</v>
      </c>
      <c r="K22" s="14"/>
      <c r="L22" s="17">
        <v>98.595236000000014</v>
      </c>
      <c r="N22" s="17">
        <v>28.935199999999998</v>
      </c>
      <c r="O22" s="17">
        <v>68.036199999999994</v>
      </c>
      <c r="P22" s="17">
        <v>3.02867</v>
      </c>
      <c r="Q22" s="110"/>
      <c r="R22" s="53" t="s">
        <v>491</v>
      </c>
      <c r="S22" s="19">
        <v>74.749200000000002</v>
      </c>
      <c r="T22" s="19">
        <v>0.116854</v>
      </c>
      <c r="U22" s="19">
        <v>12.069599999999999</v>
      </c>
      <c r="V22" s="19">
        <v>1.6345099999999999</v>
      </c>
      <c r="W22" s="19">
        <v>3.7012999999999997E-2</v>
      </c>
      <c r="X22" s="19">
        <v>6.1961000000000002E-2</v>
      </c>
      <c r="Y22" s="19">
        <v>0.884521</v>
      </c>
      <c r="Z22" s="19">
        <v>2.1560600000000001</v>
      </c>
      <c r="AA22" s="19">
        <v>3.2368199999999998</v>
      </c>
      <c r="AB22" s="19">
        <v>1.3813000000000001E-2</v>
      </c>
      <c r="AC22" s="19">
        <v>4.7902699999999996</v>
      </c>
      <c r="AD22" s="19">
        <v>99.993584999999996</v>
      </c>
    </row>
    <row r="23" spans="1:30" s="3" customFormat="1">
      <c r="A23" s="8" t="s">
        <v>451</v>
      </c>
      <c r="B23" s="17">
        <v>51.722499999999997</v>
      </c>
      <c r="C23" s="17">
        <v>9.8752999999999994E-2</v>
      </c>
      <c r="D23" s="17">
        <v>0.34845599999999999</v>
      </c>
      <c r="E23" s="17">
        <v>26.229800000000001</v>
      </c>
      <c r="F23" s="17">
        <v>0.78176000000000001</v>
      </c>
      <c r="G23" s="17">
        <v>18.375900000000001</v>
      </c>
      <c r="H23" s="17">
        <v>1.0521499999999999</v>
      </c>
      <c r="I23" s="22" t="s">
        <v>329</v>
      </c>
      <c r="J23" s="22" t="s">
        <v>329</v>
      </c>
      <c r="K23" s="14"/>
      <c r="L23" s="17">
        <v>98.609318999999999</v>
      </c>
      <c r="N23" s="17">
        <v>54.291699999999999</v>
      </c>
      <c r="O23" s="17">
        <v>43.4741</v>
      </c>
      <c r="P23" s="17">
        <v>2.2341700000000002</v>
      </c>
      <c r="Q23" s="110"/>
      <c r="R23" s="53" t="s">
        <v>492</v>
      </c>
      <c r="S23" s="19">
        <v>75.406199999999998</v>
      </c>
      <c r="T23" s="19">
        <v>0.19789499999999999</v>
      </c>
      <c r="U23" s="19">
        <v>11.4781</v>
      </c>
      <c r="V23" s="19">
        <v>1.5640799999999999</v>
      </c>
      <c r="W23" s="19">
        <v>3.9934999999999998E-2</v>
      </c>
      <c r="X23" s="19">
        <v>0.158108</v>
      </c>
      <c r="Y23" s="19">
        <v>1.14222</v>
      </c>
      <c r="Z23" s="19">
        <v>1.70851</v>
      </c>
      <c r="AA23" s="19">
        <v>2.4097499999999998</v>
      </c>
      <c r="AB23" s="19">
        <v>1.5337999999999999E-2</v>
      </c>
      <c r="AC23" s="19">
        <v>5.6231600000000004</v>
      </c>
      <c r="AD23" s="19">
        <v>99.99937899999999</v>
      </c>
    </row>
    <row r="24" spans="1:30" s="3" customFormat="1">
      <c r="A24" s="8" t="s">
        <v>452</v>
      </c>
      <c r="B24" s="17">
        <v>52.379899999999999</v>
      </c>
      <c r="C24" s="17">
        <v>0.11190700000000001</v>
      </c>
      <c r="D24" s="17">
        <v>0.49589299999999997</v>
      </c>
      <c r="E24" s="17">
        <v>26.077100000000002</v>
      </c>
      <c r="F24" s="17">
        <v>0.75797099999999995</v>
      </c>
      <c r="G24" s="17">
        <v>18.7559</v>
      </c>
      <c r="H24" s="17">
        <v>1.0003500000000001</v>
      </c>
      <c r="I24" s="22">
        <v>2.1224E-2</v>
      </c>
      <c r="J24" s="22">
        <v>4.5269999999999998E-3</v>
      </c>
      <c r="K24" s="14"/>
      <c r="L24" s="17">
        <v>99.632824999999997</v>
      </c>
      <c r="N24" s="17">
        <v>54.996699999999997</v>
      </c>
      <c r="O24" s="17">
        <v>42.895200000000003</v>
      </c>
      <c r="P24" s="17">
        <v>2.1081500000000002</v>
      </c>
      <c r="Q24" s="110"/>
      <c r="R24" s="53" t="s">
        <v>493</v>
      </c>
      <c r="S24" s="19">
        <v>76.584699999999998</v>
      </c>
      <c r="T24" s="19">
        <v>0.20661599999999999</v>
      </c>
      <c r="U24" s="19">
        <v>11.9192</v>
      </c>
      <c r="V24" s="19">
        <v>1.82643</v>
      </c>
      <c r="W24" s="19">
        <v>3.9556000000000001E-2</v>
      </c>
      <c r="X24" s="19">
        <v>0.16732</v>
      </c>
      <c r="Y24" s="19">
        <v>1.1580600000000001</v>
      </c>
      <c r="Z24" s="19">
        <v>1.7465200000000001</v>
      </c>
      <c r="AA24" s="19">
        <v>2.3042099999999999</v>
      </c>
      <c r="AB24" s="19">
        <v>1.5876999999999999E-2</v>
      </c>
      <c r="AC24" s="19">
        <v>3.77129</v>
      </c>
      <c r="AD24" s="19">
        <v>99.992983000000009</v>
      </c>
    </row>
    <row r="25" spans="1:30" s="3" customFormat="1">
      <c r="A25" s="8" t="s">
        <v>453</v>
      </c>
      <c r="B25" s="17">
        <v>51.610399999999998</v>
      </c>
      <c r="C25" s="17">
        <v>0.111304</v>
      </c>
      <c r="D25" s="17">
        <v>0.42037000000000002</v>
      </c>
      <c r="E25" s="17">
        <v>25.875699999999998</v>
      </c>
      <c r="F25" s="17">
        <v>0.77462699999999995</v>
      </c>
      <c r="G25" s="17">
        <v>18.687000000000001</v>
      </c>
      <c r="H25" s="17">
        <v>1.0069999999999999</v>
      </c>
      <c r="I25" s="22">
        <v>1.4363000000000001E-2</v>
      </c>
      <c r="J25" s="22">
        <v>5.1149999999999998E-3</v>
      </c>
      <c r="K25" s="14"/>
      <c r="L25" s="17">
        <v>98.505878999999993</v>
      </c>
      <c r="N25" s="17">
        <v>55.0807</v>
      </c>
      <c r="O25" s="17">
        <v>42.786099999999998</v>
      </c>
      <c r="P25" s="17">
        <v>2.1332399999999998</v>
      </c>
      <c r="Q25" s="110"/>
      <c r="R25" s="53" t="s">
        <v>494</v>
      </c>
      <c r="S25" s="19">
        <v>75.569500000000005</v>
      </c>
      <c r="T25" s="19">
        <v>0.19198200000000001</v>
      </c>
      <c r="U25" s="19">
        <v>11.8445</v>
      </c>
      <c r="V25" s="19">
        <v>1.7712699999999999</v>
      </c>
      <c r="W25" s="19">
        <v>4.9422000000000001E-2</v>
      </c>
      <c r="X25" s="19">
        <v>0.171538</v>
      </c>
      <c r="Y25" s="19">
        <v>1.13794</v>
      </c>
      <c r="Z25" s="19">
        <v>1.68946</v>
      </c>
      <c r="AA25" s="19">
        <v>2.3788499999999999</v>
      </c>
      <c r="AB25" s="19">
        <v>1.2847000000000001E-2</v>
      </c>
      <c r="AC25" s="19">
        <v>4.9224399999999999</v>
      </c>
      <c r="AD25" s="19">
        <v>99.999980999999991</v>
      </c>
    </row>
    <row r="26" spans="1:30" s="3" customFormat="1">
      <c r="A26" s="8" t="s">
        <v>454</v>
      </c>
      <c r="B26" s="17">
        <v>49.786200000000001</v>
      </c>
      <c r="C26" s="17">
        <v>0.11402900000000001</v>
      </c>
      <c r="D26" s="17">
        <v>0.43656699999999998</v>
      </c>
      <c r="E26" s="17">
        <v>33.640099999999997</v>
      </c>
      <c r="F26" s="17">
        <v>0.97162400000000004</v>
      </c>
      <c r="G26" s="17">
        <v>12.7182</v>
      </c>
      <c r="H26" s="17">
        <v>1.14958</v>
      </c>
      <c r="I26" s="22">
        <v>1.3783999999999999E-2</v>
      </c>
      <c r="J26" s="22">
        <v>6.7689999999999998E-3</v>
      </c>
      <c r="K26" s="14"/>
      <c r="L26" s="17">
        <v>98.836857000000009</v>
      </c>
      <c r="N26" s="17">
        <v>39.234400000000001</v>
      </c>
      <c r="O26" s="17">
        <v>58.216799999999999</v>
      </c>
      <c r="P26" s="17">
        <v>2.5487700000000002</v>
      </c>
      <c r="Q26" s="110"/>
      <c r="R26" s="53" t="s">
        <v>495</v>
      </c>
      <c r="S26" s="19">
        <v>76.753900000000002</v>
      </c>
      <c r="T26" s="19">
        <v>0.159192</v>
      </c>
      <c r="U26" s="19">
        <v>12.5466</v>
      </c>
      <c r="V26" s="19">
        <v>1.7208699999999999</v>
      </c>
      <c r="W26" s="19">
        <v>4.4149000000000001E-2</v>
      </c>
      <c r="X26" s="19">
        <v>7.7887999999999999E-2</v>
      </c>
      <c r="Y26" s="19">
        <v>0.95950500000000005</v>
      </c>
      <c r="Z26" s="19">
        <v>1.75929</v>
      </c>
      <c r="AA26" s="19">
        <v>2.5342099999999999</v>
      </c>
      <c r="AB26" s="19">
        <v>1.0917E-2</v>
      </c>
      <c r="AC26" s="19">
        <v>3.1927599999999998</v>
      </c>
      <c r="AD26" s="19">
        <v>100.00002300000003</v>
      </c>
    </row>
    <row r="27" spans="1:30" s="3" customFormat="1">
      <c r="A27" s="8" t="s">
        <v>455</v>
      </c>
      <c r="B27" s="17">
        <v>48.130499999999998</v>
      </c>
      <c r="C27" s="17">
        <v>9.9748000000000003E-2</v>
      </c>
      <c r="D27" s="17">
        <v>0.26086700000000002</v>
      </c>
      <c r="E27" s="17">
        <v>38.460299999999997</v>
      </c>
      <c r="F27" s="17">
        <v>1.27488</v>
      </c>
      <c r="G27" s="17">
        <v>8.5978899999999996</v>
      </c>
      <c r="H27" s="17">
        <v>1.2825800000000001</v>
      </c>
      <c r="I27" s="22">
        <v>2.1351999999999999E-2</v>
      </c>
      <c r="J27" s="22">
        <v>1.1063E-2</v>
      </c>
      <c r="K27" s="14"/>
      <c r="L27" s="17">
        <v>98.139179999999982</v>
      </c>
      <c r="N27" s="17">
        <v>27.650099999999998</v>
      </c>
      <c r="O27" s="17">
        <v>69.385499999999993</v>
      </c>
      <c r="P27" s="17">
        <v>2.9644300000000001</v>
      </c>
      <c r="Q27" s="110"/>
      <c r="R27" s="53" t="s">
        <v>496</v>
      </c>
      <c r="S27" s="19">
        <v>75.903499999999994</v>
      </c>
      <c r="T27" s="19">
        <v>7.6272999999999994E-2</v>
      </c>
      <c r="U27" s="19">
        <v>11.7865</v>
      </c>
      <c r="V27" s="19">
        <v>1.4455899999999999</v>
      </c>
      <c r="W27" s="19">
        <v>3.7991999999999998E-2</v>
      </c>
      <c r="X27" s="19">
        <v>5.3723E-2</v>
      </c>
      <c r="Y27" s="19">
        <v>0.80005199999999999</v>
      </c>
      <c r="Z27" s="19">
        <v>1.34613</v>
      </c>
      <c r="AA27" s="19">
        <v>2.57829</v>
      </c>
      <c r="AB27" s="19">
        <v>1.0057999999999999E-2</v>
      </c>
      <c r="AC27" s="19">
        <v>5.7240599999999997</v>
      </c>
      <c r="AD27" s="19">
        <v>100.00005499999999</v>
      </c>
    </row>
    <row r="28" spans="1:30" s="3" customFormat="1">
      <c r="A28" s="8" t="s">
        <v>456</v>
      </c>
      <c r="B28" s="17">
        <v>52.5762</v>
      </c>
      <c r="C28" s="17">
        <v>0.112738</v>
      </c>
      <c r="D28" s="17">
        <v>0.45067299999999999</v>
      </c>
      <c r="E28" s="17">
        <v>26.383099999999999</v>
      </c>
      <c r="F28" s="17">
        <v>0.807863</v>
      </c>
      <c r="G28" s="17">
        <v>19.013200000000001</v>
      </c>
      <c r="H28" s="17">
        <v>0.98838499999999996</v>
      </c>
      <c r="I28" s="22" t="s">
        <v>329</v>
      </c>
      <c r="J28" s="22">
        <v>6.5529999999999998E-3</v>
      </c>
      <c r="K28" s="14"/>
      <c r="L28" s="17">
        <v>100.33870199999998</v>
      </c>
      <c r="N28" s="17">
        <v>55.072299999999998</v>
      </c>
      <c r="O28" s="17">
        <v>42.870199999999997</v>
      </c>
      <c r="P28" s="17">
        <v>2.0575800000000002</v>
      </c>
      <c r="Q28" s="110"/>
      <c r="R28" s="53" t="s">
        <v>497</v>
      </c>
      <c r="S28" s="19">
        <v>77.277199999999993</v>
      </c>
      <c r="T28" s="19">
        <v>0.20019000000000001</v>
      </c>
      <c r="U28" s="19">
        <v>11.8774</v>
      </c>
      <c r="V28" s="19">
        <v>1.7986200000000001</v>
      </c>
      <c r="W28" s="19">
        <v>6.2317999999999998E-2</v>
      </c>
      <c r="X28" s="19">
        <v>0.17365800000000001</v>
      </c>
      <c r="Y28" s="19">
        <v>1.1137600000000001</v>
      </c>
      <c r="Z28" s="19">
        <v>2.16242</v>
      </c>
      <c r="AA28" s="19">
        <v>2.35243</v>
      </c>
      <c r="AB28" s="19">
        <v>9.7000000000000003E-3</v>
      </c>
      <c r="AC28" s="19">
        <v>2.7094999999999998</v>
      </c>
      <c r="AD28" s="19">
        <v>99.994374999999991</v>
      </c>
    </row>
    <row r="29" spans="1:30" s="3" customFormat="1">
      <c r="A29" s="8" t="s">
        <v>457</v>
      </c>
      <c r="B29" s="17">
        <v>51.197099999999999</v>
      </c>
      <c r="C29" s="17">
        <v>0.11272</v>
      </c>
      <c r="D29" s="17">
        <v>0.43054500000000001</v>
      </c>
      <c r="E29" s="17">
        <v>27.1844</v>
      </c>
      <c r="F29" s="17">
        <v>0.82240599999999997</v>
      </c>
      <c r="G29" s="17">
        <v>19.373699999999999</v>
      </c>
      <c r="H29" s="17">
        <v>1.00631</v>
      </c>
      <c r="I29" s="22">
        <v>2.0330999999999998E-2</v>
      </c>
      <c r="J29" s="22">
        <v>4.7400000000000003E-3</v>
      </c>
      <c r="K29" s="14"/>
      <c r="L29" s="17">
        <v>100.17492300000001</v>
      </c>
      <c r="N29" s="17">
        <v>54.81</v>
      </c>
      <c r="O29" s="17">
        <v>43.143900000000002</v>
      </c>
      <c r="P29" s="17">
        <v>2.0461200000000002</v>
      </c>
      <c r="Q29" s="110"/>
      <c r="R29" s="53" t="s">
        <v>498</v>
      </c>
      <c r="S29" s="19">
        <v>75.162999999999997</v>
      </c>
      <c r="T29" s="19">
        <v>0.200378</v>
      </c>
      <c r="U29" s="19">
        <v>11.350099999999999</v>
      </c>
      <c r="V29" s="19">
        <v>1.9538199999999999</v>
      </c>
      <c r="W29" s="19">
        <v>4.9468999999999999E-2</v>
      </c>
      <c r="X29" s="19">
        <v>0.20966899999999999</v>
      </c>
      <c r="Y29" s="19">
        <v>1.10608</v>
      </c>
      <c r="Z29" s="19">
        <v>2.1330800000000001</v>
      </c>
      <c r="AA29" s="19">
        <v>2.4201600000000001</v>
      </c>
      <c r="AB29" s="19">
        <v>1.2189E-2</v>
      </c>
      <c r="AC29" s="19">
        <v>5.1520599999999996</v>
      </c>
      <c r="AD29" s="19">
        <v>99.999946000000008</v>
      </c>
    </row>
    <row r="30" spans="1:30" s="3" customFormat="1">
      <c r="A30" s="8" t="s">
        <v>458</v>
      </c>
      <c r="B30" s="17">
        <v>51.255000000000003</v>
      </c>
      <c r="C30" s="17">
        <v>0.101715</v>
      </c>
      <c r="D30" s="17">
        <v>0.43387500000000001</v>
      </c>
      <c r="E30" s="17">
        <v>27.0246</v>
      </c>
      <c r="F30" s="17">
        <v>0.80470699999999995</v>
      </c>
      <c r="G30" s="17">
        <v>18.960799999999999</v>
      </c>
      <c r="H30" s="17">
        <v>1.0062500000000001</v>
      </c>
      <c r="I30" s="22">
        <v>1.1644E-2</v>
      </c>
      <c r="J30" s="22">
        <v>6.3410000000000003E-3</v>
      </c>
      <c r="K30" s="14"/>
      <c r="L30" s="17">
        <v>99.624959000000004</v>
      </c>
      <c r="N30" s="17">
        <v>54.415599999999998</v>
      </c>
      <c r="O30" s="17">
        <v>43.508899999999997</v>
      </c>
      <c r="P30" s="17">
        <v>2.0754999999999999</v>
      </c>
      <c r="Q30" s="110"/>
      <c r="R30" s="53" t="s">
        <v>499</v>
      </c>
      <c r="S30" s="19">
        <v>76.085999999999999</v>
      </c>
      <c r="T30" s="19">
        <v>0.24072199999999999</v>
      </c>
      <c r="U30" s="19">
        <v>11.6714</v>
      </c>
      <c r="V30" s="19">
        <v>1.90652</v>
      </c>
      <c r="W30" s="19">
        <v>4.3979999999999998E-2</v>
      </c>
      <c r="X30" s="19">
        <v>0.17579400000000001</v>
      </c>
      <c r="Y30" s="19">
        <v>1.1207</v>
      </c>
      <c r="Z30" s="19">
        <v>2.1882600000000001</v>
      </c>
      <c r="AA30" s="19">
        <v>2.4462100000000002</v>
      </c>
      <c r="AB30" s="19">
        <v>9.8989999999999998E-3</v>
      </c>
      <c r="AC30" s="19">
        <v>3.84457</v>
      </c>
      <c r="AD30" s="19">
        <v>99.995089000000007</v>
      </c>
    </row>
    <row r="31" spans="1:30" s="3" customFormat="1">
      <c r="A31" s="8" t="s">
        <v>459</v>
      </c>
      <c r="B31" s="17">
        <v>51.395099999999999</v>
      </c>
      <c r="C31" s="17">
        <v>0.120431</v>
      </c>
      <c r="D31" s="17">
        <v>0.82607600000000003</v>
      </c>
      <c r="E31" s="17">
        <v>26.189699999999998</v>
      </c>
      <c r="F31" s="17">
        <v>0.76748300000000003</v>
      </c>
      <c r="G31" s="17">
        <v>19.4588</v>
      </c>
      <c r="H31" s="17">
        <v>1.1664000000000001</v>
      </c>
      <c r="I31" s="22">
        <v>1.3337999999999999E-2</v>
      </c>
      <c r="J31" s="22">
        <v>7.9179999999999997E-3</v>
      </c>
      <c r="K31" s="14"/>
      <c r="L31" s="17">
        <v>99.970274000000003</v>
      </c>
      <c r="N31" s="17">
        <v>55.613900000000001</v>
      </c>
      <c r="O31" s="17">
        <v>41.990200000000002</v>
      </c>
      <c r="P31" s="17">
        <v>2.3958699999999999</v>
      </c>
      <c r="Q31" s="110"/>
      <c r="R31" s="53" t="s">
        <v>500</v>
      </c>
      <c r="S31" s="19">
        <v>76.572800000000001</v>
      </c>
      <c r="T31" s="19">
        <v>0.190798</v>
      </c>
      <c r="U31" s="19">
        <v>11.693099999999999</v>
      </c>
      <c r="V31" s="19">
        <v>1.5764499999999999</v>
      </c>
      <c r="W31" s="19">
        <v>4.1008000000000003E-2</v>
      </c>
      <c r="X31" s="19">
        <v>0.16905200000000001</v>
      </c>
      <c r="Y31" s="19">
        <v>1.0477099999999999</v>
      </c>
      <c r="Z31" s="19">
        <v>2.1059000000000001</v>
      </c>
      <c r="AA31" s="19">
        <v>2.4674399999999999</v>
      </c>
      <c r="AB31" s="19">
        <v>1.7229000000000001E-2</v>
      </c>
      <c r="AC31" s="19">
        <v>3.8446099999999999</v>
      </c>
      <c r="AD31" s="19">
        <v>99.99896099999998</v>
      </c>
    </row>
    <row r="32" spans="1:30" s="3" customFormat="1">
      <c r="A32" s="8" t="s">
        <v>460</v>
      </c>
      <c r="B32" s="17">
        <v>48.62</v>
      </c>
      <c r="C32" s="17">
        <v>0.101275</v>
      </c>
      <c r="D32" s="17">
        <v>0.27777499999999999</v>
      </c>
      <c r="E32" s="17">
        <v>39.391199999999998</v>
      </c>
      <c r="F32" s="17">
        <v>1.2863599999999999</v>
      </c>
      <c r="G32" s="17">
        <v>8.5716699999999992</v>
      </c>
      <c r="H32" s="17">
        <v>1.2833300000000001</v>
      </c>
      <c r="I32" s="22">
        <v>1.8918000000000001E-2</v>
      </c>
      <c r="J32" s="22">
        <v>7.3540000000000003E-3</v>
      </c>
      <c r="K32" s="14"/>
      <c r="L32" s="17">
        <v>99.557882000000006</v>
      </c>
      <c r="N32" s="17">
        <v>27.1326</v>
      </c>
      <c r="O32" s="17">
        <v>69.947900000000004</v>
      </c>
      <c r="P32" s="17">
        <v>2.91954</v>
      </c>
      <c r="Q32" s="110"/>
      <c r="R32" s="53" t="s">
        <v>501</v>
      </c>
      <c r="S32" s="19">
        <v>77.827799999999996</v>
      </c>
      <c r="T32" s="19">
        <v>0.113931</v>
      </c>
      <c r="U32" s="19">
        <v>12.175599999999999</v>
      </c>
      <c r="V32" s="19">
        <v>2.0637599999999998</v>
      </c>
      <c r="W32" s="19">
        <v>6.6822000000000006E-2</v>
      </c>
      <c r="X32" s="19">
        <v>6.2359999999999999E-2</v>
      </c>
      <c r="Y32" s="19">
        <v>0.81508000000000003</v>
      </c>
      <c r="Z32" s="19">
        <v>1.9956400000000001</v>
      </c>
      <c r="AA32" s="19">
        <v>2.5314700000000001</v>
      </c>
      <c r="AB32" s="19">
        <v>8.9390000000000008E-3</v>
      </c>
      <c r="AC32" s="19">
        <v>2.1066699999999998</v>
      </c>
      <c r="AD32" s="19">
        <v>99.99853899999998</v>
      </c>
    </row>
    <row r="33" spans="1:30" s="3" customFormat="1">
      <c r="A33" s="8" t="s">
        <v>461</v>
      </c>
      <c r="B33" s="17">
        <v>47.503900000000002</v>
      </c>
      <c r="C33" s="17">
        <v>0.102099</v>
      </c>
      <c r="D33" s="17">
        <v>0.28295700000000001</v>
      </c>
      <c r="E33" s="17">
        <v>38.465699999999998</v>
      </c>
      <c r="F33" s="17">
        <v>1.2976700000000001</v>
      </c>
      <c r="G33" s="17">
        <v>8.8889399999999998</v>
      </c>
      <c r="H33" s="17">
        <v>1.32189</v>
      </c>
      <c r="I33" s="22">
        <v>1.8245999999999998E-2</v>
      </c>
      <c r="J33" s="22">
        <v>1.5148999999999999E-2</v>
      </c>
      <c r="K33" s="14"/>
      <c r="L33" s="17">
        <v>97.896555000000006</v>
      </c>
      <c r="N33" s="17">
        <v>28.292899999999999</v>
      </c>
      <c r="O33" s="17">
        <v>68.683199999999999</v>
      </c>
      <c r="P33" s="17">
        <v>3.0239500000000001</v>
      </c>
      <c r="Q33" s="110"/>
      <c r="R33" s="53" t="s">
        <v>502</v>
      </c>
      <c r="S33" s="19">
        <v>75.278300000000002</v>
      </c>
      <c r="T33" s="19">
        <v>7.9561000000000007E-2</v>
      </c>
      <c r="U33" s="19">
        <v>11.398400000000001</v>
      </c>
      <c r="V33" s="19">
        <v>1.5421</v>
      </c>
      <c r="W33" s="19">
        <v>4.1338E-2</v>
      </c>
      <c r="X33" s="19">
        <v>7.1807999999999997E-2</v>
      </c>
      <c r="Y33" s="19">
        <v>0.76893500000000004</v>
      </c>
      <c r="Z33" s="19">
        <v>1.7230700000000001</v>
      </c>
      <c r="AA33" s="19">
        <v>2.4495200000000001</v>
      </c>
      <c r="AB33" s="19" t="s">
        <v>329</v>
      </c>
      <c r="AC33" s="19">
        <v>6.39194</v>
      </c>
      <c r="AD33" s="19">
        <v>99.991637000000026</v>
      </c>
    </row>
    <row r="34" spans="1:30" s="3" customFormat="1">
      <c r="A34" s="8" t="s">
        <v>462</v>
      </c>
      <c r="B34" s="17">
        <v>49.798900000000003</v>
      </c>
      <c r="C34" s="17">
        <v>0.11186500000000001</v>
      </c>
      <c r="D34" s="17">
        <v>0.42676700000000001</v>
      </c>
      <c r="E34" s="17">
        <v>31.7044</v>
      </c>
      <c r="F34" s="17">
        <v>0.99792599999999998</v>
      </c>
      <c r="G34" s="17">
        <v>14.294</v>
      </c>
      <c r="H34" s="17">
        <v>0.87163500000000005</v>
      </c>
      <c r="I34" s="22">
        <v>1.3145E-2</v>
      </c>
      <c r="J34" s="22" t="s">
        <v>329</v>
      </c>
      <c r="K34" s="14"/>
      <c r="L34" s="17">
        <v>98.218637999999999</v>
      </c>
      <c r="N34" s="17">
        <v>43.7044</v>
      </c>
      <c r="O34" s="17">
        <v>54.380200000000002</v>
      </c>
      <c r="P34" s="17">
        <v>1.9153899999999999</v>
      </c>
      <c r="Q34" s="110"/>
      <c r="R34" s="53" t="s">
        <v>503</v>
      </c>
      <c r="S34" s="19">
        <v>78.450100000000006</v>
      </c>
      <c r="T34" s="19">
        <v>9.3981999999999996E-2</v>
      </c>
      <c r="U34" s="19">
        <v>12.5221</v>
      </c>
      <c r="V34" s="19">
        <v>0.78099799999999997</v>
      </c>
      <c r="W34" s="19">
        <v>3.4508999999999998E-2</v>
      </c>
      <c r="X34" s="19">
        <v>4.4618999999999999E-2</v>
      </c>
      <c r="Y34" s="19">
        <v>1.2081</v>
      </c>
      <c r="Z34" s="19">
        <v>3.2056900000000002</v>
      </c>
      <c r="AA34" s="19">
        <v>1.08589</v>
      </c>
      <c r="AB34" s="19" t="s">
        <v>329</v>
      </c>
      <c r="AC34" s="19">
        <v>2.3330299999999999</v>
      </c>
      <c r="AD34" s="19">
        <v>99.996706000000003</v>
      </c>
    </row>
    <row r="35" spans="1:30" s="3" customFormat="1">
      <c r="A35" s="8" t="s">
        <v>463</v>
      </c>
      <c r="B35" s="17">
        <v>51.959699999999998</v>
      </c>
      <c r="C35" s="17">
        <v>0.110704</v>
      </c>
      <c r="D35" s="17">
        <v>0.41754200000000002</v>
      </c>
      <c r="E35" s="17">
        <v>26.366800000000001</v>
      </c>
      <c r="F35" s="17">
        <v>0.75002800000000003</v>
      </c>
      <c r="G35" s="17">
        <v>17.957599999999999</v>
      </c>
      <c r="H35" s="17">
        <v>0.98433199999999998</v>
      </c>
      <c r="I35" s="22">
        <v>1.7510000000000001E-2</v>
      </c>
      <c r="J35" s="22">
        <v>1.4061000000000001E-2</v>
      </c>
      <c r="K35" s="14"/>
      <c r="L35" s="17">
        <v>98.578266999999983</v>
      </c>
      <c r="N35" s="17">
        <v>53.674700000000001</v>
      </c>
      <c r="O35" s="17">
        <v>44.210799999999999</v>
      </c>
      <c r="P35" s="17">
        <v>2.1145299999999998</v>
      </c>
      <c r="Q35" s="110"/>
      <c r="R35" s="53" t="s">
        <v>504</v>
      </c>
      <c r="S35" s="19">
        <v>76.495199999999997</v>
      </c>
      <c r="T35" s="19">
        <v>0.19676099999999999</v>
      </c>
      <c r="U35" s="19">
        <v>12.0967</v>
      </c>
      <c r="V35" s="19">
        <v>1.11046</v>
      </c>
      <c r="W35" s="19" t="s">
        <v>329</v>
      </c>
      <c r="X35" s="19">
        <v>5.0778999999999998E-2</v>
      </c>
      <c r="Y35" s="19">
        <v>0.93361700000000003</v>
      </c>
      <c r="Z35" s="19">
        <v>1.8557999999999999</v>
      </c>
      <c r="AA35" s="19">
        <v>2.5327799999999998</v>
      </c>
      <c r="AB35" s="19">
        <v>1.3769E-2</v>
      </c>
      <c r="AC35" s="19">
        <v>4.5576800000000004</v>
      </c>
      <c r="AD35" s="19">
        <v>99.987533999999997</v>
      </c>
    </row>
    <row r="36" spans="1:30" s="3" customFormat="1">
      <c r="A36" s="8" t="s">
        <v>464</v>
      </c>
      <c r="B36" s="17">
        <v>51.314100000000003</v>
      </c>
      <c r="C36" s="17">
        <v>0.10151</v>
      </c>
      <c r="D36" s="17">
        <v>0.41811799999999999</v>
      </c>
      <c r="E36" s="17">
        <v>25.605</v>
      </c>
      <c r="F36" s="17">
        <v>0.75663899999999995</v>
      </c>
      <c r="G36" s="17">
        <v>17.664100000000001</v>
      </c>
      <c r="H36" s="17">
        <v>0.98022500000000001</v>
      </c>
      <c r="I36" s="22" t="s">
        <v>329</v>
      </c>
      <c r="J36" s="22">
        <v>8.4939999999999998E-3</v>
      </c>
      <c r="K36" s="14"/>
      <c r="L36" s="17">
        <v>96.848190000000017</v>
      </c>
      <c r="N36" s="17">
        <v>53.964799999999997</v>
      </c>
      <c r="O36" s="17">
        <v>43.882899999999999</v>
      </c>
      <c r="P36" s="17">
        <v>2.1522700000000001</v>
      </c>
      <c r="Q36" s="110"/>
      <c r="R36" s="53" t="s">
        <v>505</v>
      </c>
      <c r="S36" s="19">
        <v>75.963300000000004</v>
      </c>
      <c r="T36" s="19">
        <v>0.19883100000000001</v>
      </c>
      <c r="U36" s="19">
        <v>11.7583</v>
      </c>
      <c r="V36" s="19">
        <v>1.55277</v>
      </c>
      <c r="W36" s="19">
        <v>3.6853999999999998E-2</v>
      </c>
      <c r="X36" s="19">
        <v>0.138043</v>
      </c>
      <c r="Y36" s="19">
        <v>1.16628</v>
      </c>
      <c r="Z36" s="19">
        <v>1.58962</v>
      </c>
      <c r="AA36" s="19">
        <v>2.4354</v>
      </c>
      <c r="AB36" s="19">
        <v>9.4389999999999995E-3</v>
      </c>
      <c r="AC36" s="19">
        <v>4.8789199999999999</v>
      </c>
      <c r="AD36" s="19">
        <v>99.999905999999996</v>
      </c>
    </row>
    <row r="37" spans="1:30" s="3" customFormat="1">
      <c r="A37" s="8" t="s">
        <v>465</v>
      </c>
      <c r="B37" s="17">
        <v>56.645600000000002</v>
      </c>
      <c r="C37" s="17">
        <v>8.1765000000000004E-2</v>
      </c>
      <c r="D37" s="17">
        <v>3.6028699999999998</v>
      </c>
      <c r="E37" s="17">
        <v>28.716899999999999</v>
      </c>
      <c r="F37" s="17">
        <v>0.93950999999999996</v>
      </c>
      <c r="G37" s="17">
        <v>6.7089499999999997</v>
      </c>
      <c r="H37" s="17">
        <v>1.0154700000000001</v>
      </c>
      <c r="I37" s="22">
        <v>0.21512200000000001</v>
      </c>
      <c r="J37" s="22">
        <v>0.774864</v>
      </c>
      <c r="K37" s="14"/>
      <c r="L37" s="17">
        <v>98.701050999999978</v>
      </c>
      <c r="N37" s="17">
        <v>58.0976</v>
      </c>
      <c r="O37" s="17">
        <v>39.317300000000003</v>
      </c>
      <c r="P37" s="17">
        <v>2.5851000000000002</v>
      </c>
      <c r="Q37" s="110"/>
      <c r="R37" s="53" t="s">
        <v>506</v>
      </c>
      <c r="S37" s="19">
        <v>76.680899999999994</v>
      </c>
      <c r="T37" s="19">
        <v>8.9012999999999995E-2</v>
      </c>
      <c r="U37" s="19">
        <v>12.1289</v>
      </c>
      <c r="V37" s="19">
        <v>1.17283</v>
      </c>
      <c r="W37" s="19">
        <v>4.2726E-2</v>
      </c>
      <c r="X37" s="19">
        <v>4.1021000000000002E-2</v>
      </c>
      <c r="Y37" s="19">
        <v>0.65678999999999998</v>
      </c>
      <c r="Z37" s="19">
        <v>1.62287</v>
      </c>
      <c r="AA37" s="19">
        <v>2.7503000000000002</v>
      </c>
      <c r="AB37" s="19" t="s">
        <v>329</v>
      </c>
      <c r="AC37" s="19">
        <v>4.5678400000000003</v>
      </c>
      <c r="AD37" s="19">
        <v>99.995407999999998</v>
      </c>
    </row>
    <row r="38" spans="1:30" s="3" customFormat="1">
      <c r="A38" s="8" t="s">
        <v>466</v>
      </c>
      <c r="B38" s="17">
        <v>50.859400000000001</v>
      </c>
      <c r="C38" s="17">
        <v>0.118474</v>
      </c>
      <c r="D38" s="17">
        <v>0.80850900000000003</v>
      </c>
      <c r="E38" s="17">
        <v>24.441199999999998</v>
      </c>
      <c r="F38" s="17">
        <v>0.73335600000000001</v>
      </c>
      <c r="G38" s="17">
        <v>20.260300000000001</v>
      </c>
      <c r="H38" s="17">
        <v>1.25434</v>
      </c>
      <c r="I38" s="22" t="s">
        <v>329</v>
      </c>
      <c r="J38" s="22">
        <v>4.7489999999999997E-3</v>
      </c>
      <c r="K38" s="14"/>
      <c r="L38" s="17">
        <v>98.499613000000011</v>
      </c>
      <c r="N38" s="17">
        <v>55.952800000000003</v>
      </c>
      <c r="O38" s="17">
        <v>42.047800000000002</v>
      </c>
      <c r="P38" s="17">
        <v>1.9993700000000001</v>
      </c>
      <c r="Q38" s="110"/>
      <c r="R38" s="53" t="s">
        <v>507</v>
      </c>
      <c r="S38" s="19">
        <v>75.760599999999997</v>
      </c>
      <c r="T38" s="19">
        <v>0.19897500000000001</v>
      </c>
      <c r="U38" s="19">
        <v>11.083500000000001</v>
      </c>
      <c r="V38" s="19">
        <v>1.62768</v>
      </c>
      <c r="W38" s="19">
        <v>4.1038999999999999E-2</v>
      </c>
      <c r="X38" s="19">
        <v>0.15690100000000001</v>
      </c>
      <c r="Y38" s="19">
        <v>1.0768800000000001</v>
      </c>
      <c r="Z38" s="19">
        <v>1.9337899999999999</v>
      </c>
      <c r="AA38" s="19">
        <v>2.4791799999999999</v>
      </c>
      <c r="AB38" s="19">
        <v>1.2739E-2</v>
      </c>
      <c r="AC38" s="19">
        <v>5.3775899999999996</v>
      </c>
      <c r="AD38" s="19">
        <v>99.995823999999999</v>
      </c>
    </row>
    <row r="39" spans="1:30" s="3" customFormat="1">
      <c r="A39" s="8" t="s">
        <v>467</v>
      </c>
      <c r="B39" s="17">
        <v>50.255600000000001</v>
      </c>
      <c r="C39" s="17">
        <v>0.100838</v>
      </c>
      <c r="D39" s="17">
        <v>0.35546299999999997</v>
      </c>
      <c r="E39" s="17">
        <v>32.5291</v>
      </c>
      <c r="F39" s="17">
        <v>0.89941199999999999</v>
      </c>
      <c r="G39" s="17">
        <v>14.297800000000001</v>
      </c>
      <c r="H39" s="17">
        <v>0.882104</v>
      </c>
      <c r="I39" s="22" t="s">
        <v>329</v>
      </c>
      <c r="J39" s="22">
        <v>8.8839999999999995E-3</v>
      </c>
      <c r="K39" s="14"/>
      <c r="L39" s="17">
        <v>99.359435999999988</v>
      </c>
      <c r="N39" s="17">
        <v>43.0916</v>
      </c>
      <c r="O39" s="17">
        <v>54.997700000000002</v>
      </c>
      <c r="P39" s="17">
        <v>1.9107000000000001</v>
      </c>
      <c r="Q39" s="110"/>
      <c r="R39" s="53" t="s">
        <v>508</v>
      </c>
      <c r="S39" s="19">
        <v>75.563500000000005</v>
      </c>
      <c r="T39" s="19">
        <v>0.13219800000000001</v>
      </c>
      <c r="U39" s="19">
        <v>11.626899999999999</v>
      </c>
      <c r="V39" s="19">
        <v>1.77704</v>
      </c>
      <c r="W39" s="19">
        <v>3.8767000000000003E-2</v>
      </c>
      <c r="X39" s="19">
        <v>0.155116</v>
      </c>
      <c r="Y39" s="19">
        <v>0.94955299999999998</v>
      </c>
      <c r="Z39" s="19">
        <v>1.72231</v>
      </c>
      <c r="AA39" s="19">
        <v>3.1736499999999999</v>
      </c>
      <c r="AB39" s="19">
        <v>1.0402E-2</v>
      </c>
      <c r="AC39" s="19">
        <v>4.61998</v>
      </c>
      <c r="AD39" s="19">
        <v>99.994460000000004</v>
      </c>
    </row>
    <row r="40" spans="1:30" s="3" customFormat="1">
      <c r="A40" s="8" t="s">
        <v>468</v>
      </c>
      <c r="B40" s="17">
        <v>50.116500000000002</v>
      </c>
      <c r="C40" s="17">
        <v>7.2041999999999995E-2</v>
      </c>
      <c r="D40" s="17">
        <v>0.33278600000000003</v>
      </c>
      <c r="E40" s="17">
        <v>32.500599999999999</v>
      </c>
      <c r="F40" s="17">
        <v>0.92341600000000001</v>
      </c>
      <c r="G40" s="17">
        <v>14.875</v>
      </c>
      <c r="H40" s="17">
        <v>0.85037700000000005</v>
      </c>
      <c r="I40" s="22" t="s">
        <v>329</v>
      </c>
      <c r="J40" s="22">
        <v>1.3006999999999999E-2</v>
      </c>
      <c r="K40" s="14"/>
      <c r="L40" s="17">
        <v>99.706751999999994</v>
      </c>
      <c r="N40" s="17">
        <v>44.115299999999998</v>
      </c>
      <c r="O40" s="17">
        <v>54.072200000000002</v>
      </c>
      <c r="P40" s="17">
        <v>1.81257</v>
      </c>
      <c r="Q40" s="110"/>
      <c r="R40" s="53" t="s">
        <v>509</v>
      </c>
      <c r="S40" s="19">
        <v>75.38</v>
      </c>
      <c r="T40" s="19">
        <v>0.105879</v>
      </c>
      <c r="U40" s="19">
        <v>12.3103</v>
      </c>
      <c r="V40" s="19">
        <v>1.13585</v>
      </c>
      <c r="W40" s="19">
        <v>3.1760999999999998E-2</v>
      </c>
      <c r="X40" s="19">
        <v>9.6072000000000005E-2</v>
      </c>
      <c r="Y40" s="19">
        <v>0.83000099999999999</v>
      </c>
      <c r="Z40" s="19">
        <v>2.1670699999999998</v>
      </c>
      <c r="AA40" s="19">
        <v>2.8016700000000001</v>
      </c>
      <c r="AB40" s="19">
        <v>1.0456E-2</v>
      </c>
      <c r="AC40" s="19">
        <v>4.90449</v>
      </c>
      <c r="AD40" s="19">
        <v>99.993413000000004</v>
      </c>
    </row>
    <row r="41" spans="1:30" s="3" customFormat="1">
      <c r="A41" s="8" t="s">
        <v>469</v>
      </c>
      <c r="B41" s="17">
        <v>47.646999999999998</v>
      </c>
      <c r="C41" s="17">
        <v>7.9788999999999999E-2</v>
      </c>
      <c r="D41" s="17">
        <v>0.38082199999999999</v>
      </c>
      <c r="E41" s="17">
        <v>32.1721</v>
      </c>
      <c r="F41" s="17">
        <v>0.93467299999999998</v>
      </c>
      <c r="G41" s="17">
        <v>14.3736</v>
      </c>
      <c r="H41" s="17">
        <v>0.85369200000000001</v>
      </c>
      <c r="I41" s="22">
        <v>1.2682000000000001E-2</v>
      </c>
      <c r="J41" s="22">
        <v>1.1946999999999999E-2</v>
      </c>
      <c r="K41" s="14"/>
      <c r="L41" s="17">
        <v>96.466308999999995</v>
      </c>
      <c r="N41" s="17">
        <v>43.509900000000002</v>
      </c>
      <c r="O41" s="17">
        <v>54.632800000000003</v>
      </c>
      <c r="P41" s="17">
        <v>1.85727</v>
      </c>
      <c r="Q41" s="110"/>
      <c r="R41" s="53" t="s">
        <v>478</v>
      </c>
      <c r="S41" s="19">
        <v>74.188199999999995</v>
      </c>
      <c r="T41" s="19">
        <v>0.119716</v>
      </c>
      <c r="U41" s="19">
        <v>12.471299999999999</v>
      </c>
      <c r="V41" s="19">
        <v>0.790794</v>
      </c>
      <c r="W41" s="19">
        <v>2.1395000000000001E-2</v>
      </c>
      <c r="X41" s="19">
        <v>4.3581000000000002E-2</v>
      </c>
      <c r="Y41" s="19">
        <v>0.79824700000000004</v>
      </c>
      <c r="Z41" s="19">
        <v>2.0958000000000001</v>
      </c>
      <c r="AA41" s="19">
        <v>2.8761800000000002</v>
      </c>
      <c r="AB41" s="19">
        <v>1.7422E-2</v>
      </c>
      <c r="AC41" s="19">
        <v>6.35656</v>
      </c>
      <c r="AD41" s="19">
        <v>99.996644999999987</v>
      </c>
    </row>
    <row r="42" spans="1:30" s="3" customFormat="1">
      <c r="A42" s="8" t="s">
        <v>470</v>
      </c>
      <c r="B42" s="17">
        <v>50.240400000000001</v>
      </c>
      <c r="C42" s="17">
        <v>0.126716</v>
      </c>
      <c r="D42" s="17">
        <v>0.34876600000000002</v>
      </c>
      <c r="E42" s="17">
        <v>32.666800000000002</v>
      </c>
      <c r="F42" s="17">
        <v>0.95077999999999996</v>
      </c>
      <c r="G42" s="17">
        <v>14.4504</v>
      </c>
      <c r="H42" s="17">
        <v>0.96522699999999995</v>
      </c>
      <c r="I42" s="22">
        <v>1.5480000000000001E-2</v>
      </c>
      <c r="J42" s="22">
        <v>7.7720000000000003E-3</v>
      </c>
      <c r="K42" s="14"/>
      <c r="L42" s="17">
        <v>99.772340999999997</v>
      </c>
      <c r="N42" s="17">
        <v>43.174599999999998</v>
      </c>
      <c r="O42" s="17">
        <v>54.752699999999997</v>
      </c>
      <c r="P42" s="17">
        <v>2.0726599999999999</v>
      </c>
      <c r="Q42" s="110"/>
      <c r="R42" s="53" t="s">
        <v>479</v>
      </c>
      <c r="S42" s="19">
        <v>77.187100000000001</v>
      </c>
      <c r="T42" s="19">
        <v>0.151446</v>
      </c>
      <c r="U42" s="19">
        <v>12.419600000000001</v>
      </c>
      <c r="V42" s="19">
        <v>1.3860399999999999</v>
      </c>
      <c r="W42" s="19">
        <v>3.2759000000000003E-2</v>
      </c>
      <c r="X42" s="19">
        <v>6.5846000000000002E-2</v>
      </c>
      <c r="Y42" s="19">
        <v>0.92743200000000003</v>
      </c>
      <c r="Z42" s="19">
        <v>2.4382000000000001</v>
      </c>
      <c r="AA42" s="19">
        <v>2.7000899999999999</v>
      </c>
      <c r="AB42" s="19">
        <v>1.3414000000000001E-2</v>
      </c>
      <c r="AC42" s="19">
        <v>2.4520200000000001</v>
      </c>
      <c r="AD42" s="19">
        <v>99.999974999999992</v>
      </c>
    </row>
    <row r="43" spans="1:30" s="3" customFormat="1">
      <c r="A43" s="8" t="s">
        <v>471</v>
      </c>
      <c r="B43" s="17">
        <v>50.130200000000002</v>
      </c>
      <c r="C43" s="17">
        <v>7.3487999999999998E-2</v>
      </c>
      <c r="D43" s="17">
        <v>0.32867499999999999</v>
      </c>
      <c r="E43" s="17">
        <v>32.858899999999998</v>
      </c>
      <c r="F43" s="17">
        <v>0.91952400000000001</v>
      </c>
      <c r="G43" s="17">
        <v>14.64</v>
      </c>
      <c r="H43" s="17">
        <v>0.81539200000000001</v>
      </c>
      <c r="I43" s="22">
        <v>2.2627000000000001E-2</v>
      </c>
      <c r="J43" s="22">
        <v>1.1145E-2</v>
      </c>
      <c r="K43" s="14"/>
      <c r="L43" s="17">
        <v>99.799961999999994</v>
      </c>
      <c r="N43" s="17">
        <v>43.494599999999998</v>
      </c>
      <c r="O43" s="17">
        <v>54.764400000000002</v>
      </c>
      <c r="P43" s="17">
        <v>1.7410600000000001</v>
      </c>
      <c r="Q43" s="110"/>
      <c r="R43" s="53" t="s">
        <v>480</v>
      </c>
      <c r="S43" s="19">
        <v>76.390299999999996</v>
      </c>
      <c r="T43" s="19">
        <v>0.105591</v>
      </c>
      <c r="U43" s="19">
        <v>11.980700000000001</v>
      </c>
      <c r="V43" s="19">
        <v>1.6410899999999999</v>
      </c>
      <c r="W43" s="19">
        <v>4.2508999999999998E-2</v>
      </c>
      <c r="X43" s="19">
        <v>8.6580000000000004E-2</v>
      </c>
      <c r="Y43" s="19">
        <v>0.90876400000000002</v>
      </c>
      <c r="Z43" s="19">
        <v>2.2226499999999998</v>
      </c>
      <c r="AA43" s="19">
        <v>2.8036300000000001</v>
      </c>
      <c r="AB43" s="19">
        <v>1.0111E-2</v>
      </c>
      <c r="AC43" s="19">
        <v>3.5829200000000001</v>
      </c>
      <c r="AD43" s="19">
        <v>99.999978999999996</v>
      </c>
    </row>
    <row r="44" spans="1:30" s="3" customFormat="1">
      <c r="A44" s="8" t="s">
        <v>472</v>
      </c>
      <c r="B44" s="17">
        <v>50.103499999999997</v>
      </c>
      <c r="C44" s="17">
        <v>8.2041000000000003E-2</v>
      </c>
      <c r="D44" s="17">
        <v>0.36135600000000001</v>
      </c>
      <c r="E44" s="17">
        <v>33.127299999999998</v>
      </c>
      <c r="F44" s="17">
        <v>0.93669999999999998</v>
      </c>
      <c r="G44" s="17">
        <v>14.284800000000001</v>
      </c>
      <c r="H44" s="17">
        <v>0.83178099999999999</v>
      </c>
      <c r="I44" s="22">
        <v>1.3245E-2</v>
      </c>
      <c r="J44" s="22">
        <v>1.039E-2</v>
      </c>
      <c r="K44" s="14"/>
      <c r="L44" s="17">
        <v>99.751113000000004</v>
      </c>
      <c r="N44" s="17">
        <v>42.683900000000001</v>
      </c>
      <c r="O44" s="17">
        <v>55.529899999999998</v>
      </c>
      <c r="P44" s="17">
        <v>1.7862800000000001</v>
      </c>
      <c r="Q44" s="110"/>
      <c r="R44" s="53" t="s">
        <v>481</v>
      </c>
      <c r="S44" s="19">
        <v>77.538799999999995</v>
      </c>
      <c r="T44" s="19">
        <v>9.6920000000000006E-2</v>
      </c>
      <c r="U44" s="19">
        <v>12.4335</v>
      </c>
      <c r="V44" s="19">
        <v>1.2203900000000001</v>
      </c>
      <c r="W44" s="19">
        <v>3.4854000000000003E-2</v>
      </c>
      <c r="X44" s="19">
        <v>6.2995999999999996E-2</v>
      </c>
      <c r="Y44" s="19">
        <v>0.79647699999999999</v>
      </c>
      <c r="Z44" s="19">
        <v>2.03118</v>
      </c>
      <c r="AA44" s="19">
        <v>2.8144300000000002</v>
      </c>
      <c r="AB44" s="19">
        <v>1.0515E-2</v>
      </c>
      <c r="AC44" s="19">
        <v>2.7431899999999998</v>
      </c>
      <c r="AD44" s="19">
        <v>100.00006999999998</v>
      </c>
    </row>
    <row r="45" spans="1:30">
      <c r="A45" t="s">
        <v>473</v>
      </c>
      <c r="B45" s="17">
        <v>49.435600000000001</v>
      </c>
      <c r="C45" s="17">
        <v>8.4955000000000003E-2</v>
      </c>
      <c r="D45" s="17">
        <v>0.35486699999999999</v>
      </c>
      <c r="E45" s="17">
        <v>31.925000000000001</v>
      </c>
      <c r="F45" s="17">
        <v>0.87002000000000002</v>
      </c>
      <c r="G45" s="17">
        <v>14.7021</v>
      </c>
      <c r="H45" s="17">
        <v>0.935334</v>
      </c>
      <c r="I45" s="22" t="s">
        <v>329</v>
      </c>
      <c r="J45" s="22">
        <v>1.7663999999999999E-2</v>
      </c>
      <c r="L45" s="17">
        <v>98.32555099999999</v>
      </c>
      <c r="N45" s="17">
        <v>44.171999999999997</v>
      </c>
      <c r="O45" s="17">
        <v>53.808300000000003</v>
      </c>
      <c r="P45" s="17">
        <v>2.0196999999999998</v>
      </c>
      <c r="R45" s="53" t="s">
        <v>482</v>
      </c>
      <c r="S45" s="19">
        <v>75.074299999999994</v>
      </c>
      <c r="T45" s="19">
        <v>8.6529999999999996E-2</v>
      </c>
      <c r="U45" s="19">
        <v>12.3179</v>
      </c>
      <c r="V45" s="19">
        <v>1.0727199999999999</v>
      </c>
      <c r="W45" s="19">
        <v>2.3567000000000001E-2</v>
      </c>
      <c r="X45" s="19">
        <v>9.1712000000000002E-2</v>
      </c>
      <c r="Y45" s="19">
        <v>0.68735199999999996</v>
      </c>
      <c r="Z45" s="19">
        <v>2.0140500000000001</v>
      </c>
      <c r="AA45" s="19">
        <v>4.3364700000000003</v>
      </c>
      <c r="AB45" s="19">
        <v>1.1776E-2</v>
      </c>
      <c r="AC45" s="19">
        <v>4.0257899999999998</v>
      </c>
      <c r="AD45" s="19">
        <v>99.943235999999985</v>
      </c>
    </row>
    <row r="46" spans="1:30">
      <c r="A46" t="s">
        <v>474</v>
      </c>
      <c r="B46" s="17">
        <v>50.340800000000002</v>
      </c>
      <c r="C46" s="17">
        <v>8.8261000000000006E-2</v>
      </c>
      <c r="D46" s="17">
        <v>0.38684800000000003</v>
      </c>
      <c r="E46" s="17">
        <v>32.269399999999997</v>
      </c>
      <c r="F46" s="17">
        <v>0.91525000000000001</v>
      </c>
      <c r="G46" s="17">
        <v>14.7498</v>
      </c>
      <c r="H46" s="17">
        <v>0.90359800000000001</v>
      </c>
      <c r="I46" s="22">
        <v>3.1801000000000003E-2</v>
      </c>
      <c r="J46" s="22">
        <v>2.1408E-2</v>
      </c>
      <c r="L46" s="17">
        <v>99.707181000000006</v>
      </c>
      <c r="N46" s="17">
        <v>44.026899999999998</v>
      </c>
      <c r="O46" s="17">
        <v>54.034599999999998</v>
      </c>
      <c r="P46" s="17">
        <v>1.9384699999999999</v>
      </c>
      <c r="R46" s="53" t="s">
        <v>483</v>
      </c>
      <c r="S46" s="19">
        <v>77.031599999999997</v>
      </c>
      <c r="T46" s="19">
        <v>0.122644</v>
      </c>
      <c r="U46" s="19">
        <v>12.2515</v>
      </c>
      <c r="V46" s="19">
        <v>1.14442</v>
      </c>
      <c r="W46" s="19" t="s">
        <v>329</v>
      </c>
      <c r="X46" s="19">
        <v>0.122043</v>
      </c>
      <c r="Y46" s="19">
        <v>0.69520099999999996</v>
      </c>
      <c r="Z46" s="19">
        <v>2.1426099999999999</v>
      </c>
      <c r="AA46" s="19">
        <v>3.47566</v>
      </c>
      <c r="AB46" s="19">
        <v>1.6053999999999999E-2</v>
      </c>
      <c r="AC46" s="19">
        <v>1.61006</v>
      </c>
      <c r="AD46" s="19">
        <v>99.990538999999998</v>
      </c>
    </row>
    <row r="47" spans="1:30">
      <c r="A47" t="s">
        <v>475</v>
      </c>
      <c r="B47" s="17">
        <v>52.690399999999997</v>
      </c>
      <c r="C47" s="17">
        <v>0.23982300000000001</v>
      </c>
      <c r="D47" s="17">
        <v>1.0501199999999999</v>
      </c>
      <c r="E47" s="17">
        <v>22.0167</v>
      </c>
      <c r="F47" s="17">
        <v>0.60270000000000001</v>
      </c>
      <c r="G47" s="17">
        <v>22.0382</v>
      </c>
      <c r="H47" s="17">
        <v>1.3773299999999999</v>
      </c>
      <c r="I47" s="22" t="s">
        <v>329</v>
      </c>
      <c r="J47" s="22">
        <v>6.9340000000000001E-3</v>
      </c>
      <c r="L47" s="17">
        <v>100.062268</v>
      </c>
      <c r="N47" s="17">
        <v>62.291499999999999</v>
      </c>
      <c r="O47" s="17">
        <v>34.910499999999999</v>
      </c>
      <c r="P47" s="17">
        <v>2.7979699999999998</v>
      </c>
      <c r="R47" s="53" t="s">
        <v>484</v>
      </c>
      <c r="S47" s="19">
        <v>74.084500000000006</v>
      </c>
      <c r="T47" s="19">
        <v>0.124039</v>
      </c>
      <c r="U47" s="19">
        <v>12.8588</v>
      </c>
      <c r="V47" s="19">
        <v>1.59233</v>
      </c>
      <c r="W47" s="19">
        <v>3.2537000000000003E-2</v>
      </c>
      <c r="X47" s="19">
        <v>0.16402</v>
      </c>
      <c r="Y47" s="19">
        <v>1.2976700000000001</v>
      </c>
      <c r="Z47" s="19">
        <v>3.9611000000000001</v>
      </c>
      <c r="AA47" s="19">
        <v>1.4555899999999999</v>
      </c>
      <c r="AB47" s="19">
        <v>1.1705E-2</v>
      </c>
      <c r="AC47" s="19">
        <v>4.2280499999999996</v>
      </c>
      <c r="AD47" s="19">
        <v>99.994707000000005</v>
      </c>
    </row>
    <row r="48" spans="1:30">
      <c r="A48" t="s">
        <v>476</v>
      </c>
      <c r="B48" s="17">
        <v>50.304600000000001</v>
      </c>
      <c r="C48" s="17">
        <v>0.15593199999999999</v>
      </c>
      <c r="D48" s="17">
        <v>0.57344300000000004</v>
      </c>
      <c r="E48" s="17">
        <v>33.046399999999998</v>
      </c>
      <c r="F48" s="17">
        <v>0.91626399999999997</v>
      </c>
      <c r="G48" s="17">
        <v>14.3758</v>
      </c>
      <c r="H48" s="17">
        <v>1.1368</v>
      </c>
      <c r="I48" s="22">
        <v>2.9829000000000001E-2</v>
      </c>
      <c r="J48" s="22" t="s">
        <v>329</v>
      </c>
      <c r="L48" s="17">
        <v>100.539058</v>
      </c>
      <c r="N48" s="17">
        <v>42.618499999999997</v>
      </c>
      <c r="O48" s="17">
        <v>54.959299999999999</v>
      </c>
      <c r="P48" s="17">
        <v>2.4221599999999999</v>
      </c>
      <c r="R48" s="53" t="s">
        <v>485</v>
      </c>
      <c r="S48" s="19">
        <v>76.468900000000005</v>
      </c>
      <c r="T48" s="19">
        <v>0.108733</v>
      </c>
      <c r="U48" s="19">
        <v>12.8758</v>
      </c>
      <c r="V48" s="19">
        <v>0.51835600000000004</v>
      </c>
      <c r="W48" s="19">
        <v>1.6060999999999999E-2</v>
      </c>
      <c r="X48" s="19">
        <v>1.4506E-2</v>
      </c>
      <c r="Y48" s="19">
        <v>1.0007200000000001</v>
      </c>
      <c r="Z48" s="19">
        <v>3.7446999999999999</v>
      </c>
      <c r="AA48" s="19">
        <v>1.5083</v>
      </c>
      <c r="AB48" s="19">
        <v>9.6799999999999994E-3</v>
      </c>
      <c r="AC48" s="19">
        <v>3.4831300000000001</v>
      </c>
      <c r="AD48" s="19">
        <v>100.00000300000001</v>
      </c>
    </row>
    <row r="49" spans="1:919">
      <c r="A49" t="s">
        <v>477</v>
      </c>
      <c r="B49" s="17">
        <v>50.276000000000003</v>
      </c>
      <c r="C49" s="17">
        <v>7.8310000000000005E-2</v>
      </c>
      <c r="D49" s="17">
        <v>0.359684</v>
      </c>
      <c r="E49" s="17">
        <v>32.508800000000001</v>
      </c>
      <c r="F49" s="17">
        <v>0.92727599999999999</v>
      </c>
      <c r="G49" s="17">
        <v>14.6534</v>
      </c>
      <c r="H49" s="17">
        <v>0.83970900000000004</v>
      </c>
      <c r="I49" s="22">
        <v>1.5169E-2</v>
      </c>
      <c r="J49" s="22" t="s">
        <v>329</v>
      </c>
      <c r="L49" s="17">
        <v>99.658352000000022</v>
      </c>
      <c r="N49" s="17">
        <v>43.749600000000001</v>
      </c>
      <c r="O49" s="17">
        <v>54.448500000000003</v>
      </c>
      <c r="P49" s="17">
        <v>1.8018400000000001</v>
      </c>
      <c r="R49" s="53" t="s">
        <v>486</v>
      </c>
      <c r="S49" s="19">
        <v>76.981200000000001</v>
      </c>
      <c r="T49" s="19">
        <v>9.6884999999999999E-2</v>
      </c>
      <c r="U49" s="19">
        <v>12.4635</v>
      </c>
      <c r="V49" s="19">
        <v>1.2054</v>
      </c>
      <c r="W49" s="19">
        <v>2.9571E-2</v>
      </c>
      <c r="X49" s="19">
        <v>0.14518700000000001</v>
      </c>
      <c r="Y49" s="19">
        <v>0.84930600000000001</v>
      </c>
      <c r="Z49" s="19">
        <v>1.4170400000000001</v>
      </c>
      <c r="AA49" s="19">
        <v>4.0506500000000001</v>
      </c>
      <c r="AB49" s="19" t="s">
        <v>329</v>
      </c>
      <c r="AC49" s="19">
        <v>2.5036499999999999</v>
      </c>
      <c r="AD49" s="19">
        <v>99.947586000000001</v>
      </c>
    </row>
    <row r="50" spans="1:919">
      <c r="L50" s="21"/>
      <c r="AD50" s="21"/>
    </row>
    <row r="51" spans="1:919">
      <c r="L51" s="21"/>
      <c r="AD51" s="21"/>
    </row>
    <row r="54" spans="1:919" s="119" customFormat="1" ht="18.5">
      <c r="A54" s="118" t="s">
        <v>379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</row>
    <row r="55" spans="1:919" s="119" customFormat="1">
      <c r="A55" s="132" t="s">
        <v>391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</row>
    <row r="56" spans="1:919">
      <c r="A56" s="11" t="s">
        <v>225</v>
      </c>
      <c r="B56" s="120" t="s">
        <v>390</v>
      </c>
      <c r="C56" s="109" t="s">
        <v>358</v>
      </c>
      <c r="D56" s="109" t="s">
        <v>359</v>
      </c>
      <c r="E56" s="109" t="s">
        <v>360</v>
      </c>
      <c r="F56" s="109" t="s">
        <v>361</v>
      </c>
      <c r="G56" s="109" t="s">
        <v>341</v>
      </c>
      <c r="H56" s="109" t="s">
        <v>362</v>
      </c>
      <c r="I56" s="109" t="s">
        <v>363</v>
      </c>
      <c r="J56" s="109" t="s">
        <v>364</v>
      </c>
      <c r="K56" s="109" t="s">
        <v>365</v>
      </c>
      <c r="L56" s="11"/>
      <c r="M56" s="109" t="s">
        <v>324</v>
      </c>
      <c r="N56" s="109" t="s">
        <v>325</v>
      </c>
      <c r="O56" s="109" t="s">
        <v>326</v>
      </c>
      <c r="P56" s="96"/>
      <c r="Q56" s="109" t="s">
        <v>274</v>
      </c>
      <c r="R56" s="109" t="s">
        <v>366</v>
      </c>
    </row>
    <row r="57" spans="1:919">
      <c r="A57" t="s">
        <v>367</v>
      </c>
      <c r="B57" t="s">
        <v>391</v>
      </c>
      <c r="C57" s="17">
        <v>57.415999999999997</v>
      </c>
      <c r="D57" s="17">
        <v>0</v>
      </c>
      <c r="E57" s="17">
        <v>26.184000000000001</v>
      </c>
      <c r="F57" s="17">
        <v>0.216</v>
      </c>
      <c r="H57" s="17">
        <v>0</v>
      </c>
      <c r="I57" s="17">
        <v>8.0370000000000008</v>
      </c>
      <c r="J57" s="17">
        <v>6.3</v>
      </c>
      <c r="K57" s="17">
        <v>0.31900000000000001</v>
      </c>
      <c r="M57" s="121">
        <v>57.53</v>
      </c>
      <c r="N57" s="121">
        <v>40.549999999999997</v>
      </c>
      <c r="O57" s="121">
        <v>1.92</v>
      </c>
      <c r="Q57" t="s">
        <v>373</v>
      </c>
      <c r="R57" t="s">
        <v>374</v>
      </c>
    </row>
    <row r="58" spans="1:919">
      <c r="A58" t="s">
        <v>368</v>
      </c>
      <c r="B58" t="s">
        <v>391</v>
      </c>
      <c r="C58" s="17">
        <v>56.784999999999997</v>
      </c>
      <c r="D58" s="17">
        <v>0</v>
      </c>
      <c r="E58" s="17">
        <v>26.998999999999999</v>
      </c>
      <c r="F58" s="17">
        <v>0.26900000000000002</v>
      </c>
      <c r="H58" s="17">
        <v>1.7000000000000001E-2</v>
      </c>
      <c r="I58" s="17">
        <v>8.8079999999999998</v>
      </c>
      <c r="J58" s="17">
        <v>5.7939999999999996</v>
      </c>
      <c r="K58" s="17">
        <v>0.27400000000000002</v>
      </c>
      <c r="M58" s="121">
        <v>53.43</v>
      </c>
      <c r="N58" s="121">
        <v>44.91</v>
      </c>
      <c r="O58" s="121">
        <v>1.66</v>
      </c>
      <c r="Q58" t="s">
        <v>373</v>
      </c>
      <c r="R58" t="s">
        <v>374</v>
      </c>
    </row>
    <row r="59" spans="1:919">
      <c r="A59" t="s">
        <v>369</v>
      </c>
      <c r="B59" t="s">
        <v>391</v>
      </c>
      <c r="C59" s="17">
        <v>57.789000000000001</v>
      </c>
      <c r="D59" s="17">
        <v>0</v>
      </c>
      <c r="E59" s="17">
        <v>26.106999999999999</v>
      </c>
      <c r="F59" s="17">
        <v>0.21099999999999999</v>
      </c>
      <c r="H59" s="17">
        <v>4.0000000000000001E-3</v>
      </c>
      <c r="I59" s="17">
        <v>7.9710000000000001</v>
      </c>
      <c r="J59" s="17">
        <v>6.048</v>
      </c>
      <c r="K59" s="17">
        <v>0.32800000000000001</v>
      </c>
      <c r="M59" s="121">
        <v>56.71</v>
      </c>
      <c r="N59" s="121">
        <v>41.28</v>
      </c>
      <c r="O59" s="121">
        <v>2.0099999999999998</v>
      </c>
      <c r="Q59" t="s">
        <v>373</v>
      </c>
      <c r="R59" t="s">
        <v>374</v>
      </c>
    </row>
    <row r="60" spans="1:919">
      <c r="A60" t="s">
        <v>370</v>
      </c>
      <c r="B60" t="s">
        <v>391</v>
      </c>
      <c r="C60" s="17">
        <v>56.997</v>
      </c>
      <c r="D60" s="17">
        <v>1E-3</v>
      </c>
      <c r="E60" s="17">
        <v>26.042999999999999</v>
      </c>
      <c r="F60" s="17">
        <v>0.32</v>
      </c>
      <c r="H60" s="17">
        <v>3.0000000000000001E-3</v>
      </c>
      <c r="I60" s="17">
        <v>7.9290000000000003</v>
      </c>
      <c r="J60" s="17">
        <v>6.0650000000000004</v>
      </c>
      <c r="K60" s="17">
        <v>0.317</v>
      </c>
      <c r="M60" s="121">
        <v>56.92</v>
      </c>
      <c r="N60" s="121">
        <v>41.13</v>
      </c>
      <c r="O60" s="121">
        <v>1.95</v>
      </c>
      <c r="Q60" t="s">
        <v>373</v>
      </c>
      <c r="R60" t="s">
        <v>374</v>
      </c>
    </row>
    <row r="61" spans="1:919">
      <c r="A61" t="s">
        <v>371</v>
      </c>
      <c r="B61" t="s">
        <v>391</v>
      </c>
      <c r="C61" s="17">
        <v>58.067</v>
      </c>
      <c r="D61" s="17">
        <v>6.0000000000000001E-3</v>
      </c>
      <c r="E61" s="17">
        <v>26.251999999999999</v>
      </c>
      <c r="F61" s="17">
        <v>0.34899999999999998</v>
      </c>
      <c r="H61" s="17">
        <v>8.9999999999999993E-3</v>
      </c>
      <c r="I61" s="17">
        <v>7.7859999999999996</v>
      </c>
      <c r="J61" s="17">
        <v>5.7110000000000003</v>
      </c>
      <c r="K61" s="17">
        <v>0.32900000000000001</v>
      </c>
      <c r="M61" s="121">
        <v>55.85</v>
      </c>
      <c r="N61" s="121">
        <v>42.06</v>
      </c>
      <c r="O61" s="121">
        <v>2.09</v>
      </c>
      <c r="Q61" t="s">
        <v>373</v>
      </c>
      <c r="R61" t="s">
        <v>374</v>
      </c>
    </row>
    <row r="62" spans="1:919">
      <c r="A62" t="s">
        <v>372</v>
      </c>
      <c r="B62" t="s">
        <v>391</v>
      </c>
      <c r="C62" s="17">
        <v>58.222000000000001</v>
      </c>
      <c r="D62" s="17">
        <v>8.9999999999999993E-3</v>
      </c>
      <c r="E62" s="17">
        <v>25.007000000000001</v>
      </c>
      <c r="F62" s="17">
        <v>0.254</v>
      </c>
      <c r="H62" s="17">
        <v>1.4E-2</v>
      </c>
      <c r="I62" s="17">
        <v>7.657</v>
      </c>
      <c r="J62" s="17">
        <v>6.4749999999999996</v>
      </c>
      <c r="K62" s="17">
        <v>0.36299999999999999</v>
      </c>
      <c r="M62" s="121">
        <v>59.16</v>
      </c>
      <c r="N62" s="121">
        <v>38.659999999999997</v>
      </c>
      <c r="O62" s="121">
        <v>2.1800000000000002</v>
      </c>
      <c r="Q62" t="s">
        <v>373</v>
      </c>
      <c r="R62" t="s">
        <v>374</v>
      </c>
    </row>
    <row r="63" spans="1:919">
      <c r="C63" s="17"/>
      <c r="D63" s="17"/>
      <c r="E63" s="17"/>
      <c r="F63" s="17"/>
      <c r="H63" s="17"/>
      <c r="I63" s="17"/>
      <c r="J63" s="17"/>
      <c r="K63" s="17"/>
      <c r="M63" s="122" t="s">
        <v>378</v>
      </c>
      <c r="N63" s="122">
        <v>41</v>
      </c>
      <c r="O63" s="121"/>
    </row>
    <row r="64" spans="1:919">
      <c r="A64" s="119"/>
      <c r="B64" s="119"/>
      <c r="C64" s="130"/>
      <c r="D64" s="130"/>
      <c r="E64" s="130"/>
      <c r="F64" s="130"/>
      <c r="G64" s="119"/>
      <c r="H64" s="130"/>
      <c r="I64" s="130"/>
      <c r="J64" s="130"/>
      <c r="K64" s="130"/>
      <c r="L64" s="119"/>
      <c r="M64" s="126"/>
      <c r="N64" s="126"/>
      <c r="O64" s="129"/>
      <c r="P64" s="119"/>
      <c r="Q64" s="119"/>
      <c r="R64" s="119"/>
    </row>
    <row r="65" spans="1:919">
      <c r="A65" t="s">
        <v>375</v>
      </c>
      <c r="B65" t="s">
        <v>391</v>
      </c>
      <c r="C65" s="17">
        <v>57.89</v>
      </c>
      <c r="D65" s="17">
        <v>0.1</v>
      </c>
      <c r="E65" s="17">
        <v>26.21</v>
      </c>
      <c r="F65" s="17">
        <v>0.34</v>
      </c>
      <c r="G65" s="2">
        <v>0.21</v>
      </c>
      <c r="H65" s="17">
        <v>0.1</v>
      </c>
      <c r="I65" s="17">
        <v>8.02</v>
      </c>
      <c r="J65" s="17">
        <v>6.54</v>
      </c>
      <c r="K65" s="17">
        <v>0.35</v>
      </c>
      <c r="M65" s="121">
        <v>58.381566136909825</v>
      </c>
      <c r="N65" s="121">
        <v>39.562700868992138</v>
      </c>
      <c r="O65" s="121">
        <v>2.0557329940980291</v>
      </c>
      <c r="Q65" t="s">
        <v>376</v>
      </c>
      <c r="R65" t="s">
        <v>377</v>
      </c>
    </row>
    <row r="66" spans="1:919">
      <c r="A66" t="s">
        <v>375</v>
      </c>
      <c r="B66" t="s">
        <v>391</v>
      </c>
      <c r="C66" s="17">
        <v>58.23</v>
      </c>
      <c r="D66" s="17">
        <v>0.05</v>
      </c>
      <c r="E66" s="17">
        <v>25.78</v>
      </c>
      <c r="F66" s="17">
        <v>0.3</v>
      </c>
      <c r="G66" s="2">
        <v>0.09</v>
      </c>
      <c r="H66" s="17">
        <v>0.02</v>
      </c>
      <c r="I66" s="17">
        <v>7.63</v>
      </c>
      <c r="J66" s="17">
        <v>6.78</v>
      </c>
      <c r="K66" s="17">
        <v>0.43</v>
      </c>
      <c r="M66" s="121">
        <v>60.11017882161994</v>
      </c>
      <c r="N66" s="121">
        <v>37.381475131485345</v>
      </c>
      <c r="O66" s="121">
        <v>2.5083460468947032</v>
      </c>
      <c r="Q66" t="s">
        <v>376</v>
      </c>
      <c r="R66" t="s">
        <v>377</v>
      </c>
    </row>
    <row r="67" spans="1:919">
      <c r="A67" t="s">
        <v>375</v>
      </c>
      <c r="B67" t="s">
        <v>391</v>
      </c>
      <c r="C67" s="17">
        <v>57.86</v>
      </c>
      <c r="D67" s="17">
        <v>0.14000000000000001</v>
      </c>
      <c r="E67" s="17">
        <v>25.98</v>
      </c>
      <c r="F67" s="17">
        <v>0.24</v>
      </c>
      <c r="G67" s="2">
        <v>0.03</v>
      </c>
      <c r="H67" s="17">
        <v>0.03</v>
      </c>
      <c r="I67" s="17">
        <v>7.78</v>
      </c>
      <c r="J67" s="17">
        <v>6.6</v>
      </c>
      <c r="K67" s="17">
        <v>0.45</v>
      </c>
      <c r="M67" s="121">
        <v>58.953113616182449</v>
      </c>
      <c r="N67" s="121">
        <v>38.402188944666563</v>
      </c>
      <c r="O67" s="121">
        <v>2.6446974391509759</v>
      </c>
      <c r="Q67" t="s">
        <v>376</v>
      </c>
      <c r="R67" t="s">
        <v>377</v>
      </c>
    </row>
    <row r="68" spans="1:919">
      <c r="A68" t="s">
        <v>375</v>
      </c>
      <c r="B68" t="s">
        <v>391</v>
      </c>
      <c r="C68" s="17">
        <v>58.86</v>
      </c>
      <c r="D68" s="17">
        <v>0.02</v>
      </c>
      <c r="E68" s="17">
        <v>25.51</v>
      </c>
      <c r="F68" s="17">
        <v>0.09</v>
      </c>
      <c r="G68" s="2">
        <v>7.0000000000000007E-2</v>
      </c>
      <c r="H68" s="17">
        <v>0.06</v>
      </c>
      <c r="I68" s="17">
        <v>7.14</v>
      </c>
      <c r="J68" s="17">
        <v>6.85</v>
      </c>
      <c r="K68" s="17">
        <v>0.46</v>
      </c>
      <c r="M68" s="121">
        <v>61.721437756630628</v>
      </c>
      <c r="N68" s="121">
        <v>35.551444033020616</v>
      </c>
      <c r="O68" s="121">
        <v>2.7271182103487601</v>
      </c>
      <c r="Q68" t="s">
        <v>376</v>
      </c>
      <c r="R68" t="s">
        <v>377</v>
      </c>
    </row>
    <row r="69" spans="1:919">
      <c r="A69" t="s">
        <v>375</v>
      </c>
      <c r="B69" t="s">
        <v>391</v>
      </c>
      <c r="C69" s="17">
        <v>59.85</v>
      </c>
      <c r="D69" s="17">
        <v>0.09</v>
      </c>
      <c r="E69" s="17">
        <v>25.12</v>
      </c>
      <c r="F69" s="17">
        <v>0.26</v>
      </c>
      <c r="G69" s="2">
        <v>0.04</v>
      </c>
      <c r="H69" s="17">
        <v>0</v>
      </c>
      <c r="I69" s="17">
        <v>6.6</v>
      </c>
      <c r="J69" s="17">
        <v>7.26</v>
      </c>
      <c r="K69" s="17">
        <v>0.56000000000000005</v>
      </c>
      <c r="M69" s="121">
        <v>64.386582318780256</v>
      </c>
      <c r="N69" s="121">
        <v>32.345678025855918</v>
      </c>
      <c r="O69" s="121">
        <v>3.2677396553638292</v>
      </c>
      <c r="Q69" t="s">
        <v>376</v>
      </c>
      <c r="R69" t="s">
        <v>377</v>
      </c>
    </row>
    <row r="70" spans="1:919">
      <c r="M70" s="122" t="s">
        <v>378</v>
      </c>
      <c r="N70" s="122">
        <v>41</v>
      </c>
      <c r="O70" s="123"/>
    </row>
    <row r="71" spans="1:919" s="119" customFormat="1"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</row>
    <row r="72" spans="1:919">
      <c r="A72" t="s">
        <v>380</v>
      </c>
      <c r="B72" t="s">
        <v>391</v>
      </c>
      <c r="C72" s="2">
        <v>59.55</v>
      </c>
      <c r="D72" s="2">
        <v>0.09</v>
      </c>
      <c r="E72" s="2">
        <v>25.13</v>
      </c>
      <c r="F72" s="2">
        <v>0.12</v>
      </c>
      <c r="G72" s="2">
        <v>0.08</v>
      </c>
      <c r="H72" s="2">
        <v>0.08</v>
      </c>
      <c r="I72" s="2">
        <v>6.46</v>
      </c>
      <c r="J72" s="2">
        <v>7.39</v>
      </c>
      <c r="K72" s="2">
        <v>0.61</v>
      </c>
      <c r="M72" s="121">
        <v>65.046090100028735</v>
      </c>
      <c r="N72" s="121">
        <v>31.421205802100065</v>
      </c>
      <c r="O72" s="121">
        <v>3.5327040978712065</v>
      </c>
      <c r="Q72" t="s">
        <v>385</v>
      </c>
      <c r="R72" t="s">
        <v>377</v>
      </c>
    </row>
    <row r="73" spans="1:919">
      <c r="A73" t="s">
        <v>380</v>
      </c>
      <c r="B73" t="s">
        <v>391</v>
      </c>
      <c r="C73" s="2">
        <v>58.35</v>
      </c>
      <c r="D73" s="2">
        <v>0.05</v>
      </c>
      <c r="E73" s="2">
        <v>25</v>
      </c>
      <c r="F73" s="2">
        <v>0.06</v>
      </c>
      <c r="G73" s="2">
        <v>0.05</v>
      </c>
      <c r="H73" s="2">
        <v>0.04</v>
      </c>
      <c r="I73" s="2">
        <v>7.13</v>
      </c>
      <c r="J73" s="2">
        <v>6.76</v>
      </c>
      <c r="K73" s="2">
        <v>0.47</v>
      </c>
      <c r="M73" s="121">
        <v>61.402607506038045</v>
      </c>
      <c r="N73" s="121">
        <v>35.788477183758012</v>
      </c>
      <c r="O73" s="121">
        <v>2.8089153102039464</v>
      </c>
      <c r="Q73" t="s">
        <v>385</v>
      </c>
      <c r="R73" t="s">
        <v>377</v>
      </c>
    </row>
    <row r="74" spans="1:919">
      <c r="A74" t="s">
        <v>380</v>
      </c>
      <c r="B74" t="s">
        <v>391</v>
      </c>
      <c r="C74" s="2">
        <v>59.52</v>
      </c>
      <c r="D74" s="2">
        <v>0.06</v>
      </c>
      <c r="E74" s="2">
        <v>24.77</v>
      </c>
      <c r="F74" s="2">
        <v>0.33</v>
      </c>
      <c r="G74" s="2">
        <v>0.02</v>
      </c>
      <c r="H74" s="2">
        <v>0.06</v>
      </c>
      <c r="I74" s="2">
        <v>6.08</v>
      </c>
      <c r="J74" s="2">
        <v>7.43</v>
      </c>
      <c r="K74" s="2">
        <v>0.55000000000000004</v>
      </c>
      <c r="M74" s="121">
        <v>66.626566399867002</v>
      </c>
      <c r="N74" s="121">
        <v>30.128379232825004</v>
      </c>
      <c r="O74" s="121">
        <v>3.2450543673079904</v>
      </c>
      <c r="Q74" t="s">
        <v>385</v>
      </c>
      <c r="R74" t="s">
        <v>377</v>
      </c>
    </row>
    <row r="75" spans="1:919">
      <c r="A75" t="s">
        <v>380</v>
      </c>
      <c r="B75" t="s">
        <v>391</v>
      </c>
      <c r="C75" s="2">
        <v>54.41</v>
      </c>
      <c r="D75" s="2">
        <v>0.12</v>
      </c>
      <c r="E75" s="2">
        <v>27.72</v>
      </c>
      <c r="F75" s="2">
        <v>0.3</v>
      </c>
      <c r="G75" s="2">
        <v>0.01</v>
      </c>
      <c r="H75" s="2">
        <v>0.17</v>
      </c>
      <c r="I75" s="2">
        <v>10.029999999999999</v>
      </c>
      <c r="J75" s="2">
        <v>5.57</v>
      </c>
      <c r="K75" s="2">
        <v>0.31</v>
      </c>
      <c r="M75" s="121">
        <v>49.219815153084006</v>
      </c>
      <c r="N75" s="121">
        <v>48.977801582788096</v>
      </c>
      <c r="O75" s="121">
        <v>1.8023832641279016</v>
      </c>
      <c r="Q75" t="s">
        <v>385</v>
      </c>
      <c r="R75" t="s">
        <v>377</v>
      </c>
    </row>
    <row r="76" spans="1:919">
      <c r="A76" t="s">
        <v>380</v>
      </c>
      <c r="B76" t="s">
        <v>391</v>
      </c>
      <c r="C76" s="2">
        <v>59.16</v>
      </c>
      <c r="D76" s="2">
        <v>0.05</v>
      </c>
      <c r="E76" s="2">
        <v>25.27</v>
      </c>
      <c r="F76" s="2">
        <v>0.15</v>
      </c>
      <c r="G76" s="2">
        <v>0.05</v>
      </c>
      <c r="H76" s="2">
        <v>0.05</v>
      </c>
      <c r="I76" s="2">
        <v>6.64</v>
      </c>
      <c r="J76" s="2">
        <v>7.48</v>
      </c>
      <c r="K76" s="2">
        <v>0.52</v>
      </c>
      <c r="M76" s="121">
        <v>65.092003723478655</v>
      </c>
      <c r="N76" s="121">
        <v>31.930645147386866</v>
      </c>
      <c r="O76" s="121">
        <v>2.9773511291344898</v>
      </c>
      <c r="Q76" t="s">
        <v>385</v>
      </c>
      <c r="R76" t="s">
        <v>377</v>
      </c>
    </row>
    <row r="77" spans="1:919">
      <c r="A77" t="s">
        <v>380</v>
      </c>
      <c r="B77" t="s">
        <v>391</v>
      </c>
      <c r="C77" s="2">
        <v>58.47</v>
      </c>
      <c r="D77" s="2">
        <v>0.12</v>
      </c>
      <c r="E77" s="2">
        <v>25.07</v>
      </c>
      <c r="F77" s="2">
        <v>0.24</v>
      </c>
      <c r="G77" s="2">
        <v>0.05</v>
      </c>
      <c r="H77" s="2">
        <v>0</v>
      </c>
      <c r="I77" s="2">
        <v>7.14</v>
      </c>
      <c r="J77" s="2">
        <v>6.55</v>
      </c>
      <c r="K77" s="2">
        <v>0.52</v>
      </c>
      <c r="M77" s="121">
        <v>60.437018294037436</v>
      </c>
      <c r="N77" s="121">
        <v>36.406045959686956</v>
      </c>
      <c r="O77" s="121">
        <v>3.1569357462756011</v>
      </c>
      <c r="Q77" t="s">
        <v>385</v>
      </c>
      <c r="R77" t="s">
        <v>377</v>
      </c>
    </row>
    <row r="78" spans="1:919">
      <c r="A78" t="s">
        <v>381</v>
      </c>
      <c r="B78" t="s">
        <v>391</v>
      </c>
      <c r="C78" s="2">
        <v>57.17</v>
      </c>
      <c r="D78" s="2">
        <v>0.16</v>
      </c>
      <c r="E78" s="2">
        <v>25.84</v>
      </c>
      <c r="F78" s="2">
        <v>0.16</v>
      </c>
      <c r="G78" s="2">
        <v>0.04</v>
      </c>
      <c r="H78" s="2">
        <v>0.02</v>
      </c>
      <c r="I78" s="2">
        <v>8.02</v>
      </c>
      <c r="J78" s="2">
        <v>6.76</v>
      </c>
      <c r="K78" s="2">
        <v>0.4</v>
      </c>
      <c r="M78" s="121">
        <v>59.01320061515576</v>
      </c>
      <c r="N78" s="121">
        <v>38.68925910536376</v>
      </c>
      <c r="O78" s="121">
        <v>2.2975402794804918</v>
      </c>
      <c r="Q78" t="s">
        <v>385</v>
      </c>
      <c r="R78" t="s">
        <v>377</v>
      </c>
    </row>
    <row r="79" spans="1:919">
      <c r="A79" t="s">
        <v>381</v>
      </c>
      <c r="B79" t="s">
        <v>391</v>
      </c>
      <c r="C79" s="2">
        <v>59.14</v>
      </c>
      <c r="D79" s="2">
        <v>0.06</v>
      </c>
      <c r="E79" s="2">
        <v>24.69</v>
      </c>
      <c r="F79" s="2">
        <v>0.25</v>
      </c>
      <c r="G79" s="2">
        <v>0.1</v>
      </c>
      <c r="H79" s="2">
        <v>0.03</v>
      </c>
      <c r="I79" s="2">
        <v>6.52</v>
      </c>
      <c r="J79" s="2">
        <v>7.44</v>
      </c>
      <c r="K79" s="2">
        <v>0.59</v>
      </c>
      <c r="M79" s="121">
        <v>65.08519114824955</v>
      </c>
      <c r="N79" s="121">
        <v>31.518853827340859</v>
      </c>
      <c r="O79" s="121">
        <v>3.3959550244095986</v>
      </c>
      <c r="Q79" t="s">
        <v>385</v>
      </c>
      <c r="R79" t="s">
        <v>377</v>
      </c>
    </row>
    <row r="80" spans="1:919">
      <c r="A80" t="s">
        <v>382</v>
      </c>
      <c r="B80" t="s">
        <v>391</v>
      </c>
      <c r="C80" s="2">
        <v>59.83</v>
      </c>
      <c r="D80" s="2">
        <v>0.1</v>
      </c>
      <c r="E80" s="2">
        <v>24.58</v>
      </c>
      <c r="F80" s="2">
        <v>0.17</v>
      </c>
      <c r="G80" s="2">
        <v>0.02</v>
      </c>
      <c r="H80" s="2">
        <v>0.05</v>
      </c>
      <c r="I80" s="2">
        <v>6.24</v>
      </c>
      <c r="J80" s="2">
        <v>7.64</v>
      </c>
      <c r="K80" s="2">
        <v>0.52</v>
      </c>
      <c r="M80" s="121">
        <v>66.839390551720442</v>
      </c>
      <c r="N80" s="121">
        <v>30.167358453785102</v>
      </c>
      <c r="O80" s="121">
        <v>2.9932509944944599</v>
      </c>
      <c r="Q80" t="s">
        <v>385</v>
      </c>
      <c r="R80" t="s">
        <v>377</v>
      </c>
    </row>
    <row r="81" spans="1:18">
      <c r="A81" t="s">
        <v>383</v>
      </c>
      <c r="B81" t="s">
        <v>391</v>
      </c>
      <c r="C81" s="2">
        <v>58.05</v>
      </c>
      <c r="D81" s="2">
        <v>0</v>
      </c>
      <c r="E81" s="2">
        <v>26.12</v>
      </c>
      <c r="F81" s="2">
        <v>0.26</v>
      </c>
      <c r="G81" s="2">
        <v>0.18</v>
      </c>
      <c r="H81" s="2">
        <v>0.03</v>
      </c>
      <c r="I81" s="2">
        <v>7.91</v>
      </c>
      <c r="J81" s="2">
        <v>6.63</v>
      </c>
      <c r="K81" s="2">
        <v>0.41</v>
      </c>
      <c r="M81" s="121">
        <v>58.824273587506035</v>
      </c>
      <c r="N81" s="121">
        <v>38.782258716678136</v>
      </c>
      <c r="O81" s="121">
        <v>2.3934676958158181</v>
      </c>
      <c r="Q81" t="s">
        <v>385</v>
      </c>
      <c r="R81" t="s">
        <v>377</v>
      </c>
    </row>
    <row r="82" spans="1:18">
      <c r="A82" t="s">
        <v>384</v>
      </c>
      <c r="B82" t="s">
        <v>391</v>
      </c>
      <c r="C82" s="2">
        <v>60.2</v>
      </c>
      <c r="D82" s="2">
        <v>0.05</v>
      </c>
      <c r="E82" s="2">
        <v>24.55</v>
      </c>
      <c r="F82" s="2">
        <v>0.14000000000000001</v>
      </c>
      <c r="G82" s="2">
        <v>0</v>
      </c>
      <c r="H82" s="2">
        <v>0.08</v>
      </c>
      <c r="I82" s="2">
        <v>6.29</v>
      </c>
      <c r="J82" s="2">
        <v>7.48</v>
      </c>
      <c r="K82" s="2">
        <v>0.65</v>
      </c>
      <c r="M82" s="121">
        <v>65.708847801068643</v>
      </c>
      <c r="N82" s="121">
        <v>30.534194719450834</v>
      </c>
      <c r="O82" s="121">
        <v>3.7569574794805285</v>
      </c>
      <c r="Q82" t="s">
        <v>385</v>
      </c>
      <c r="R82" t="s">
        <v>377</v>
      </c>
    </row>
    <row r="83" spans="1:18">
      <c r="M83" s="122" t="s">
        <v>378</v>
      </c>
      <c r="N83" s="122">
        <v>32</v>
      </c>
      <c r="O83" s="123"/>
    </row>
    <row r="84" spans="1:18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26"/>
      <c r="N84" s="126"/>
      <c r="O84" s="127"/>
      <c r="P84" s="119"/>
      <c r="Q84" s="119"/>
      <c r="R84" s="119"/>
    </row>
    <row r="85" spans="1:18">
      <c r="A85" t="s">
        <v>387</v>
      </c>
      <c r="B85" t="s">
        <v>391</v>
      </c>
      <c r="C85" s="2">
        <v>56.62</v>
      </c>
      <c r="D85" s="2">
        <v>7.0000000000000007E-2</v>
      </c>
      <c r="E85" s="2">
        <v>26.58</v>
      </c>
      <c r="F85" s="2">
        <v>0.13</v>
      </c>
      <c r="G85" s="2">
        <v>0.04</v>
      </c>
      <c r="H85" s="2">
        <v>0.05</v>
      </c>
      <c r="I85" s="2">
        <v>8.7200000000000006</v>
      </c>
      <c r="J85" s="2">
        <v>6.12</v>
      </c>
      <c r="K85" s="2">
        <v>0.43</v>
      </c>
      <c r="M85" s="121">
        <v>54.537553787385626</v>
      </c>
      <c r="N85" s="121">
        <v>42.941211041637018</v>
      </c>
      <c r="O85" s="121">
        <v>2.5212351709773553</v>
      </c>
      <c r="Q85" t="s">
        <v>386</v>
      </c>
      <c r="R85" t="s">
        <v>377</v>
      </c>
    </row>
    <row r="86" spans="1:18">
      <c r="A86" t="s">
        <v>387</v>
      </c>
      <c r="B86" t="s">
        <v>391</v>
      </c>
      <c r="C86" s="2">
        <v>57.12</v>
      </c>
      <c r="D86" s="2">
        <v>0.04</v>
      </c>
      <c r="E86" s="2">
        <v>26.17</v>
      </c>
      <c r="F86" s="2">
        <v>0.36</v>
      </c>
      <c r="G86" s="2">
        <v>0.04</v>
      </c>
      <c r="H86" s="2">
        <v>7.0000000000000007E-2</v>
      </c>
      <c r="I86" s="2">
        <v>8.08</v>
      </c>
      <c r="J86" s="2">
        <v>6.57</v>
      </c>
      <c r="K86" s="2">
        <v>0.39</v>
      </c>
      <c r="M86" s="121">
        <v>58.184635344810289</v>
      </c>
      <c r="N86" s="121">
        <v>39.542841989786872</v>
      </c>
      <c r="O86" s="121">
        <v>2.2725226654028363</v>
      </c>
      <c r="Q86" t="s">
        <v>386</v>
      </c>
      <c r="R86" t="s">
        <v>377</v>
      </c>
    </row>
    <row r="87" spans="1:18">
      <c r="A87" t="s">
        <v>387</v>
      </c>
      <c r="B87" t="s">
        <v>391</v>
      </c>
      <c r="C87" s="2">
        <v>55.36</v>
      </c>
      <c r="D87" s="2">
        <v>0.08</v>
      </c>
      <c r="E87" s="2">
        <v>27.35</v>
      </c>
      <c r="F87" s="2">
        <v>0.44</v>
      </c>
      <c r="G87" s="2">
        <v>0.1</v>
      </c>
      <c r="H87" s="2">
        <v>0.15</v>
      </c>
      <c r="I87" s="2">
        <v>9.5299999999999994</v>
      </c>
      <c r="J87" s="2">
        <v>5.9</v>
      </c>
      <c r="K87" s="2">
        <v>0.35</v>
      </c>
      <c r="M87" s="121">
        <v>51.769838572012951</v>
      </c>
      <c r="N87" s="121">
        <v>46.209500180474237</v>
      </c>
      <c r="O87" s="121">
        <v>2.0206612475128227</v>
      </c>
      <c r="Q87" t="s">
        <v>386</v>
      </c>
      <c r="R87" t="s">
        <v>377</v>
      </c>
    </row>
    <row r="88" spans="1:18">
      <c r="A88" t="s">
        <v>388</v>
      </c>
      <c r="B88" t="s">
        <v>391</v>
      </c>
      <c r="C88" s="2">
        <v>56.9</v>
      </c>
      <c r="D88" s="2">
        <v>0.02</v>
      </c>
      <c r="E88" s="2">
        <v>26.23</v>
      </c>
      <c r="F88" s="2">
        <v>0.25</v>
      </c>
      <c r="G88" s="2">
        <v>0.06</v>
      </c>
      <c r="H88" s="2">
        <v>0.08</v>
      </c>
      <c r="I88" s="2">
        <v>8.19</v>
      </c>
      <c r="J88" s="2">
        <v>6.46</v>
      </c>
      <c r="K88" s="2">
        <v>0.37</v>
      </c>
      <c r="M88" s="121">
        <v>57.528238328930691</v>
      </c>
      <c r="N88" s="121">
        <v>40.303803242749943</v>
      </c>
      <c r="O88" s="121">
        <v>2.1679584283193587</v>
      </c>
      <c r="Q88" t="s">
        <v>386</v>
      </c>
      <c r="R88" t="s">
        <v>377</v>
      </c>
    </row>
    <row r="89" spans="1:18">
      <c r="A89" t="s">
        <v>388</v>
      </c>
      <c r="B89" t="s">
        <v>391</v>
      </c>
      <c r="C89" s="2">
        <v>55.86</v>
      </c>
      <c r="D89" s="2">
        <v>0.14000000000000001</v>
      </c>
      <c r="E89" s="2">
        <v>26.19</v>
      </c>
      <c r="F89" s="2">
        <v>0.1</v>
      </c>
      <c r="G89" s="2">
        <v>0.14000000000000001</v>
      </c>
      <c r="H89" s="2">
        <v>0.06</v>
      </c>
      <c r="I89" s="2">
        <v>8.77</v>
      </c>
      <c r="J89" s="2">
        <v>6.23</v>
      </c>
      <c r="K89" s="2">
        <v>0.45</v>
      </c>
      <c r="M89" s="121">
        <v>54.781680883972548</v>
      </c>
      <c r="N89" s="121">
        <v>42.614801683538801</v>
      </c>
      <c r="O89" s="121">
        <v>2.6035174324886405</v>
      </c>
      <c r="Q89" t="s">
        <v>386</v>
      </c>
      <c r="R89" t="s">
        <v>377</v>
      </c>
    </row>
    <row r="90" spans="1:18">
      <c r="A90" t="s">
        <v>388</v>
      </c>
      <c r="B90" t="s">
        <v>391</v>
      </c>
      <c r="C90" s="2">
        <v>55.66</v>
      </c>
      <c r="D90" s="2">
        <v>0.02</v>
      </c>
      <c r="E90" s="2">
        <v>27.78</v>
      </c>
      <c r="F90" s="2">
        <v>0.23</v>
      </c>
      <c r="G90" s="2">
        <v>0.1</v>
      </c>
      <c r="H90" s="2">
        <v>0.11</v>
      </c>
      <c r="I90" s="2">
        <v>9.56</v>
      </c>
      <c r="J90" s="2">
        <v>5.89</v>
      </c>
      <c r="K90" s="2">
        <v>0.26</v>
      </c>
      <c r="M90" s="121">
        <v>51.921909334456252</v>
      </c>
      <c r="N90" s="121">
        <v>46.570062764529581</v>
      </c>
      <c r="O90" s="121">
        <v>1.508027901014162</v>
      </c>
      <c r="Q90" t="s">
        <v>386</v>
      </c>
      <c r="R90" t="s">
        <v>377</v>
      </c>
    </row>
    <row r="91" spans="1:18">
      <c r="A91" t="s">
        <v>389</v>
      </c>
      <c r="B91" t="s">
        <v>391</v>
      </c>
      <c r="C91" s="2">
        <v>59.18</v>
      </c>
      <c r="D91" s="2">
        <v>0.02</v>
      </c>
      <c r="E91" s="2">
        <v>24.84</v>
      </c>
      <c r="F91" s="2">
        <v>0.11</v>
      </c>
      <c r="G91" s="2">
        <v>0.03</v>
      </c>
      <c r="H91" s="2">
        <v>0.08</v>
      </c>
      <c r="I91" s="2">
        <v>7.04</v>
      </c>
      <c r="J91" s="2">
        <v>7.2</v>
      </c>
      <c r="K91" s="2">
        <v>0.54</v>
      </c>
      <c r="M91" s="121">
        <v>62.906118703707492</v>
      </c>
      <c r="N91" s="121">
        <v>33.989644642426448</v>
      </c>
      <c r="O91" s="121">
        <v>3.1042366538660753</v>
      </c>
      <c r="Q91" t="s">
        <v>386</v>
      </c>
      <c r="R91" t="s">
        <v>377</v>
      </c>
    </row>
    <row r="92" spans="1:18">
      <c r="A92" t="s">
        <v>389</v>
      </c>
      <c r="B92" t="s">
        <v>391</v>
      </c>
      <c r="C92" s="2">
        <v>56.58</v>
      </c>
      <c r="D92" s="2">
        <v>0.04</v>
      </c>
      <c r="E92" s="2">
        <v>26.24</v>
      </c>
      <c r="F92" s="2">
        <v>0.06</v>
      </c>
      <c r="G92" s="2">
        <v>0.05</v>
      </c>
      <c r="H92" s="2">
        <v>0.01</v>
      </c>
      <c r="I92" s="2">
        <v>8.06</v>
      </c>
      <c r="J92" s="2">
        <v>5.79</v>
      </c>
      <c r="K92" s="2">
        <v>0.4</v>
      </c>
      <c r="M92" s="121">
        <v>55.105237016705786</v>
      </c>
      <c r="N92" s="121">
        <v>42.389951928070197</v>
      </c>
      <c r="O92" s="121">
        <v>2.5048110552240113</v>
      </c>
      <c r="Q92" t="s">
        <v>386</v>
      </c>
      <c r="R92" t="s">
        <v>377</v>
      </c>
    </row>
    <row r="93" spans="1:18">
      <c r="C93" s="2"/>
      <c r="D93" s="2"/>
      <c r="E93" s="2"/>
      <c r="F93" s="2"/>
      <c r="H93" s="2"/>
      <c r="I93" s="2"/>
      <c r="J93" s="2"/>
      <c r="K93" s="2"/>
      <c r="M93" s="121"/>
      <c r="N93" s="121"/>
      <c r="O93" s="121"/>
    </row>
    <row r="94" spans="1:18">
      <c r="A94" s="119"/>
      <c r="B94" s="119"/>
      <c r="C94" s="128"/>
      <c r="D94" s="128"/>
      <c r="E94" s="128"/>
      <c r="F94" s="128"/>
      <c r="G94" s="119"/>
      <c r="H94" s="128"/>
      <c r="I94" s="128"/>
      <c r="J94" s="128"/>
      <c r="K94" s="128"/>
      <c r="L94" s="119"/>
      <c r="M94" s="129"/>
      <c r="N94" s="129"/>
      <c r="O94" s="129"/>
      <c r="P94" s="119"/>
      <c r="Q94" s="119"/>
      <c r="R94" s="119"/>
    </row>
    <row r="95" spans="1:18">
      <c r="A95" t="s">
        <v>392</v>
      </c>
      <c r="B95" t="s">
        <v>391</v>
      </c>
      <c r="C95" s="2">
        <v>55.49</v>
      </c>
      <c r="D95" s="2"/>
      <c r="E95" s="2">
        <v>27.55</v>
      </c>
      <c r="F95" s="2">
        <v>0.3</v>
      </c>
      <c r="I95" s="2">
        <v>9.9600000000000009</v>
      </c>
      <c r="J95" s="2">
        <v>5.65</v>
      </c>
      <c r="K95" s="2">
        <v>0.35</v>
      </c>
      <c r="M95" s="121">
        <v>49.63011630003858</v>
      </c>
      <c r="N95" s="121">
        <v>48.347024949239476</v>
      </c>
      <c r="O95" s="121">
        <v>2.0228587507219373</v>
      </c>
      <c r="Q95" t="s">
        <v>394</v>
      </c>
      <c r="R95" t="s">
        <v>395</v>
      </c>
    </row>
    <row r="96" spans="1:18">
      <c r="A96" t="s">
        <v>393</v>
      </c>
      <c r="B96" t="s">
        <v>391</v>
      </c>
      <c r="C96" s="2">
        <v>54.98</v>
      </c>
      <c r="D96" s="2"/>
      <c r="E96" s="2">
        <v>27.49</v>
      </c>
      <c r="F96" s="2">
        <v>0.27</v>
      </c>
      <c r="I96" s="2">
        <v>9.8699999999999992</v>
      </c>
      <c r="J96" s="2">
        <v>5.55</v>
      </c>
      <c r="K96" s="2">
        <v>0.27</v>
      </c>
      <c r="M96" s="121">
        <v>49.634025199818183</v>
      </c>
      <c r="N96" s="121">
        <v>48.777241688518167</v>
      </c>
      <c r="O96" s="121">
        <v>1.5887331116636589</v>
      </c>
      <c r="Q96" t="s">
        <v>394</v>
      </c>
      <c r="R96" t="s">
        <v>395</v>
      </c>
    </row>
    <row r="97" spans="1:919">
      <c r="A97" t="s">
        <v>393</v>
      </c>
      <c r="B97" t="s">
        <v>391</v>
      </c>
      <c r="C97" s="2">
        <v>56.79</v>
      </c>
      <c r="D97" s="2"/>
      <c r="E97" s="2">
        <v>26.14</v>
      </c>
      <c r="F97" s="2">
        <v>0.25</v>
      </c>
      <c r="I97" s="2">
        <v>8.8800000000000008</v>
      </c>
      <c r="J97" s="2">
        <v>6.41</v>
      </c>
      <c r="K97" s="2">
        <v>0.41</v>
      </c>
      <c r="M97" s="121">
        <v>55.321177813178991</v>
      </c>
      <c r="N97" s="121">
        <v>42.350634895942349</v>
      </c>
      <c r="O97" s="121">
        <v>2.328187290878672</v>
      </c>
      <c r="Q97" t="s">
        <v>394</v>
      </c>
      <c r="R97" t="s">
        <v>395</v>
      </c>
    </row>
    <row r="98" spans="1:919">
      <c r="A98" t="s">
        <v>393</v>
      </c>
      <c r="B98" t="s">
        <v>391</v>
      </c>
      <c r="C98" s="2">
        <v>57.63</v>
      </c>
      <c r="D98" s="2"/>
      <c r="E98" s="2">
        <v>25.82</v>
      </c>
      <c r="F98" s="2"/>
      <c r="I98" s="2">
        <v>7.68</v>
      </c>
      <c r="J98" s="2">
        <v>6.62</v>
      </c>
      <c r="K98" s="2">
        <v>0.41</v>
      </c>
      <c r="M98" s="121">
        <v>59.458806526396693</v>
      </c>
      <c r="N98" s="121">
        <v>38.118253114517287</v>
      </c>
      <c r="O98" s="121">
        <v>2.4229403590860343</v>
      </c>
      <c r="Q98" t="s">
        <v>394</v>
      </c>
      <c r="R98" t="s">
        <v>395</v>
      </c>
    </row>
    <row r="99" spans="1:919">
      <c r="A99" t="s">
        <v>393</v>
      </c>
      <c r="B99" t="s">
        <v>391</v>
      </c>
      <c r="C99" s="2">
        <v>53.04</v>
      </c>
      <c r="D99" s="2"/>
      <c r="E99" s="2">
        <v>28.62</v>
      </c>
      <c r="F99" s="2">
        <v>0.32</v>
      </c>
      <c r="I99" s="2">
        <v>10.92</v>
      </c>
      <c r="J99" s="2">
        <v>4.82</v>
      </c>
      <c r="K99" s="2">
        <v>0.28000000000000003</v>
      </c>
      <c r="M99" s="121">
        <v>43.664725372234798</v>
      </c>
      <c r="N99" s="121">
        <v>54.66632820407078</v>
      </c>
      <c r="O99" s="121">
        <v>1.6689464236944249</v>
      </c>
      <c r="Q99" t="s">
        <v>394</v>
      </c>
      <c r="R99" t="s">
        <v>395</v>
      </c>
    </row>
    <row r="100" spans="1:919">
      <c r="A100" t="s">
        <v>393</v>
      </c>
      <c r="B100" t="s">
        <v>391</v>
      </c>
      <c r="C100" s="2">
        <v>57.01</v>
      </c>
      <c r="D100" s="2"/>
      <c r="E100" s="2">
        <v>25.75</v>
      </c>
      <c r="F100" s="2">
        <v>0.35</v>
      </c>
      <c r="I100" s="2">
        <v>8.3800000000000008</v>
      </c>
      <c r="J100" s="2">
        <v>6.26</v>
      </c>
      <c r="K100" s="2">
        <v>0.05</v>
      </c>
      <c r="M100" s="121">
        <v>57.306512722964833</v>
      </c>
      <c r="N100" s="121">
        <v>42.39232517388902</v>
      </c>
      <c r="O100" s="121">
        <v>0.30116210314616443</v>
      </c>
      <c r="Q100" t="s">
        <v>394</v>
      </c>
      <c r="R100" t="s">
        <v>395</v>
      </c>
    </row>
    <row r="101" spans="1:919" ht="15.75" customHeight="1">
      <c r="M101" s="122" t="s">
        <v>378</v>
      </c>
      <c r="N101" s="122">
        <v>45</v>
      </c>
      <c r="O101" s="123"/>
    </row>
    <row r="102" spans="1:919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26"/>
      <c r="N102" s="126"/>
      <c r="O102" s="127"/>
      <c r="P102" s="119"/>
      <c r="Q102" s="119"/>
      <c r="R102" s="119"/>
    </row>
    <row r="103" spans="1:919">
      <c r="A103" t="s">
        <v>396</v>
      </c>
      <c r="B103" t="s">
        <v>391</v>
      </c>
      <c r="C103" s="2">
        <v>52.12</v>
      </c>
      <c r="D103" s="2"/>
      <c r="E103" s="2">
        <v>30.64</v>
      </c>
      <c r="F103" s="2">
        <v>0.5</v>
      </c>
      <c r="I103" s="2">
        <v>13.26</v>
      </c>
      <c r="J103" s="2">
        <v>4.1399999999999997</v>
      </c>
      <c r="K103" s="2">
        <v>0.13</v>
      </c>
      <c r="M103" s="121">
        <v>35.834673059359034</v>
      </c>
      <c r="N103" s="121">
        <v>63.424959814707648</v>
      </c>
      <c r="O103" s="121">
        <v>0.74036712593330933</v>
      </c>
      <c r="Q103" t="s">
        <v>263</v>
      </c>
      <c r="R103" t="s">
        <v>395</v>
      </c>
    </row>
    <row r="104" spans="1:919">
      <c r="A104" t="s">
        <v>396</v>
      </c>
      <c r="B104" t="s">
        <v>391</v>
      </c>
      <c r="C104" s="2">
        <v>57.84</v>
      </c>
      <c r="D104" s="2"/>
      <c r="E104" s="2">
        <v>25.59</v>
      </c>
      <c r="F104" s="2">
        <v>0.3</v>
      </c>
      <c r="I104" s="2">
        <v>8.23</v>
      </c>
      <c r="J104" s="2">
        <v>6.52</v>
      </c>
      <c r="K104" s="2">
        <v>0.41</v>
      </c>
      <c r="M104" s="121">
        <v>57.507302702800963</v>
      </c>
      <c r="N104" s="121">
        <v>40.113338546689363</v>
      </c>
      <c r="O104" s="121">
        <v>2.3793587505096805</v>
      </c>
      <c r="Q104" t="s">
        <v>263</v>
      </c>
      <c r="R104" t="s">
        <v>395</v>
      </c>
    </row>
    <row r="105" spans="1:919">
      <c r="A105" t="s">
        <v>397</v>
      </c>
      <c r="B105" t="s">
        <v>391</v>
      </c>
      <c r="C105" s="2">
        <v>51.61</v>
      </c>
      <c r="D105" s="2"/>
      <c r="E105" s="2">
        <v>29.71</v>
      </c>
      <c r="F105" s="2">
        <v>0.45</v>
      </c>
      <c r="I105" s="2">
        <v>13.15</v>
      </c>
      <c r="J105" s="2">
        <v>3.99</v>
      </c>
      <c r="K105" s="2"/>
      <c r="M105" s="121">
        <v>35.445446591888171</v>
      </c>
      <c r="N105" s="121">
        <v>64.554553408111843</v>
      </c>
      <c r="O105" s="121">
        <v>0</v>
      </c>
      <c r="Q105" t="s">
        <v>263</v>
      </c>
      <c r="R105" t="s">
        <v>395</v>
      </c>
    </row>
    <row r="106" spans="1:919">
      <c r="A106" t="s">
        <v>397</v>
      </c>
      <c r="B106" t="s">
        <v>391</v>
      </c>
      <c r="C106" s="2">
        <v>46.93</v>
      </c>
      <c r="D106" s="2"/>
      <c r="E106" s="2">
        <v>32.56</v>
      </c>
      <c r="F106" s="2">
        <v>0.49</v>
      </c>
      <c r="I106" s="2">
        <v>16.350000000000001</v>
      </c>
      <c r="J106" s="2">
        <v>2.08</v>
      </c>
      <c r="K106" s="2"/>
      <c r="M106" s="121">
        <v>18.713339212481806</v>
      </c>
      <c r="N106" s="124"/>
      <c r="O106" s="121">
        <v>0</v>
      </c>
      <c r="Q106" t="s">
        <v>263</v>
      </c>
      <c r="R106" t="s">
        <v>395</v>
      </c>
    </row>
    <row r="107" spans="1:919">
      <c r="A107" t="s">
        <v>397</v>
      </c>
      <c r="B107" t="s">
        <v>391</v>
      </c>
      <c r="C107" s="2">
        <v>51.54</v>
      </c>
      <c r="D107" s="2"/>
      <c r="E107" s="2">
        <v>29.96</v>
      </c>
      <c r="F107" s="2">
        <v>0.31</v>
      </c>
      <c r="I107" s="2">
        <v>13.02</v>
      </c>
      <c r="J107" s="2">
        <v>4.09</v>
      </c>
      <c r="K107" s="2">
        <v>0.17</v>
      </c>
      <c r="M107" s="121">
        <v>35.887423795976666</v>
      </c>
      <c r="N107" s="121">
        <v>63.131125330709295</v>
      </c>
      <c r="O107" s="121">
        <v>0.98145087331404268</v>
      </c>
      <c r="Q107" t="s">
        <v>263</v>
      </c>
      <c r="R107" t="s">
        <v>395</v>
      </c>
    </row>
    <row r="108" spans="1:919">
      <c r="A108" t="s">
        <v>397</v>
      </c>
      <c r="B108" t="s">
        <v>391</v>
      </c>
      <c r="C108" s="2">
        <v>49.07</v>
      </c>
      <c r="D108" s="2"/>
      <c r="E108" s="2">
        <v>29.43</v>
      </c>
      <c r="F108" s="2">
        <v>0.62</v>
      </c>
      <c r="I108" s="2">
        <v>12.93</v>
      </c>
      <c r="J108" s="2">
        <v>3.52</v>
      </c>
      <c r="K108" s="2">
        <v>0.17</v>
      </c>
      <c r="M108" s="121">
        <v>32.662103078202549</v>
      </c>
      <c r="N108" s="121">
        <v>66.300007532400514</v>
      </c>
      <c r="O108" s="121">
        <v>1.0378893893969219</v>
      </c>
      <c r="Q108" t="s">
        <v>263</v>
      </c>
      <c r="R108" t="s">
        <v>395</v>
      </c>
    </row>
    <row r="109" spans="1:919">
      <c r="M109" s="122" t="s">
        <v>378</v>
      </c>
      <c r="N109" s="122">
        <v>63</v>
      </c>
      <c r="O109" s="123"/>
    </row>
    <row r="110" spans="1:919" s="119" customFormat="1">
      <c r="M110" s="126"/>
      <c r="N110" s="126"/>
      <c r="O110" s="127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</row>
    <row r="111" spans="1:919">
      <c r="A111" t="s">
        <v>400</v>
      </c>
      <c r="B111" t="s">
        <v>391</v>
      </c>
      <c r="C111" s="2">
        <v>55.68</v>
      </c>
      <c r="D111" s="2"/>
      <c r="E111" s="2">
        <v>27.29</v>
      </c>
      <c r="F111" s="2">
        <v>0.32</v>
      </c>
      <c r="I111" s="2">
        <v>9.6199999999999992</v>
      </c>
      <c r="J111" s="2">
        <v>5.71</v>
      </c>
      <c r="K111" s="2">
        <v>0.39</v>
      </c>
      <c r="M111" s="121">
        <v>50.608677785232189</v>
      </c>
      <c r="N111" s="121">
        <v>47.116988659898553</v>
      </c>
      <c r="O111" s="121">
        <v>2.2743335548692643</v>
      </c>
      <c r="Q111" t="s">
        <v>398</v>
      </c>
      <c r="R111" t="s">
        <v>395</v>
      </c>
    </row>
    <row r="112" spans="1:919">
      <c r="A112" t="s">
        <v>400</v>
      </c>
      <c r="B112" t="s">
        <v>391</v>
      </c>
      <c r="C112" s="2">
        <v>55.92</v>
      </c>
      <c r="D112" s="2"/>
      <c r="E112" s="2">
        <v>25.63</v>
      </c>
      <c r="F112" s="2">
        <v>0.24</v>
      </c>
      <c r="I112" s="2">
        <v>8.56</v>
      </c>
      <c r="J112" s="2">
        <v>5.84</v>
      </c>
      <c r="K112" s="2">
        <v>0.48</v>
      </c>
      <c r="M112" s="121">
        <v>53.646358794564762</v>
      </c>
      <c r="N112" s="121">
        <v>43.452497048653868</v>
      </c>
      <c r="O112" s="121">
        <v>2.9011441567813665</v>
      </c>
      <c r="Q112" t="s">
        <v>398</v>
      </c>
      <c r="R112" t="s">
        <v>395</v>
      </c>
    </row>
    <row r="113" spans="1:18">
      <c r="A113" t="s">
        <v>400</v>
      </c>
      <c r="B113" t="s">
        <v>391</v>
      </c>
      <c r="C113" s="2">
        <v>54.79</v>
      </c>
      <c r="D113" s="2"/>
      <c r="E113" s="2">
        <v>28.01</v>
      </c>
      <c r="F113" s="2"/>
      <c r="I113" s="2">
        <v>10.76</v>
      </c>
      <c r="J113" s="2">
        <v>5.37</v>
      </c>
      <c r="K113" s="2">
        <v>0.26</v>
      </c>
      <c r="M113" s="121">
        <v>46.748160917626663</v>
      </c>
      <c r="N113" s="121">
        <v>51.7626005598839</v>
      </c>
      <c r="O113" s="121">
        <v>1.4892385224894338</v>
      </c>
      <c r="Q113" t="s">
        <v>398</v>
      </c>
      <c r="R113" t="s">
        <v>395</v>
      </c>
    </row>
    <row r="114" spans="1:18">
      <c r="A114" t="s">
        <v>400</v>
      </c>
      <c r="B114" t="s">
        <v>391</v>
      </c>
      <c r="C114" s="2">
        <v>56.98</v>
      </c>
      <c r="D114" s="2"/>
      <c r="E114" s="2">
        <v>26.29</v>
      </c>
      <c r="F114" s="2">
        <v>0.31</v>
      </c>
      <c r="I114" s="2">
        <v>8.73</v>
      </c>
      <c r="J114" s="2">
        <v>5.93</v>
      </c>
      <c r="K114" s="2">
        <v>0.51</v>
      </c>
      <c r="M114" s="121">
        <v>53.47261631175315</v>
      </c>
      <c r="N114" s="121">
        <v>43.501532359955959</v>
      </c>
      <c r="O114" s="121">
        <v>3.0258513282908783</v>
      </c>
      <c r="Q114" t="s">
        <v>398</v>
      </c>
      <c r="R114" t="s">
        <v>395</v>
      </c>
    </row>
    <row r="115" spans="1:18">
      <c r="A115" t="s">
        <v>401</v>
      </c>
      <c r="B115" t="s">
        <v>391</v>
      </c>
      <c r="C115" s="2">
        <v>55.46</v>
      </c>
      <c r="D115" s="2"/>
      <c r="E115" s="2">
        <v>26.77</v>
      </c>
      <c r="F115" s="2">
        <v>0.25</v>
      </c>
      <c r="I115" s="2">
        <v>9.17</v>
      </c>
      <c r="J115" s="2">
        <v>5.97</v>
      </c>
      <c r="K115" s="2">
        <v>0.27</v>
      </c>
      <c r="M115" s="121">
        <v>53.232168665034386</v>
      </c>
      <c r="N115" s="121">
        <v>45.18379820089136</v>
      </c>
      <c r="O115" s="121">
        <v>1.5840331340742717</v>
      </c>
      <c r="Q115" t="s">
        <v>399</v>
      </c>
      <c r="R115" t="s">
        <v>395</v>
      </c>
    </row>
    <row r="116" spans="1:18">
      <c r="A116" t="s">
        <v>401</v>
      </c>
      <c r="B116" t="s">
        <v>391</v>
      </c>
      <c r="C116" s="2">
        <v>55.9</v>
      </c>
      <c r="D116" s="2"/>
      <c r="E116" s="2">
        <v>26.16</v>
      </c>
      <c r="F116" s="2"/>
      <c r="I116" s="2">
        <v>8.75</v>
      </c>
      <c r="J116" s="2">
        <v>5.9</v>
      </c>
      <c r="K116" s="2">
        <v>0.43</v>
      </c>
      <c r="M116" s="121">
        <v>53.547749296009187</v>
      </c>
      <c r="N116" s="121">
        <v>43.884467614301258</v>
      </c>
      <c r="O116" s="121">
        <v>2.5677830896895508</v>
      </c>
      <c r="Q116" t="s">
        <v>399</v>
      </c>
      <c r="R116" t="s">
        <v>395</v>
      </c>
    </row>
    <row r="117" spans="1:18">
      <c r="A117" t="s">
        <v>401</v>
      </c>
      <c r="B117" t="s">
        <v>391</v>
      </c>
      <c r="C117" s="2">
        <v>55.3</v>
      </c>
      <c r="D117" s="2"/>
      <c r="E117" s="2">
        <v>27.19</v>
      </c>
      <c r="F117" s="2">
        <v>0.34</v>
      </c>
      <c r="I117" s="2">
        <v>9.5299999999999994</v>
      </c>
      <c r="J117" s="2">
        <v>6.16</v>
      </c>
      <c r="K117" s="2">
        <v>0.39</v>
      </c>
      <c r="M117" s="121">
        <v>52.726563692990794</v>
      </c>
      <c r="N117" s="121">
        <v>45.077023171618016</v>
      </c>
      <c r="O117" s="121">
        <v>2.196413135391182</v>
      </c>
      <c r="Q117" t="s">
        <v>399</v>
      </c>
      <c r="R117" t="s">
        <v>395</v>
      </c>
    </row>
    <row r="118" spans="1:18">
      <c r="A118" t="s">
        <v>401</v>
      </c>
      <c r="B118" t="s">
        <v>391</v>
      </c>
      <c r="C118" s="2">
        <v>54.37</v>
      </c>
      <c r="D118" s="2"/>
      <c r="E118" s="2">
        <v>27.17</v>
      </c>
      <c r="F118" s="2"/>
      <c r="I118" s="2">
        <v>10.18</v>
      </c>
      <c r="J118" s="2">
        <v>5.09</v>
      </c>
      <c r="K118" s="2">
        <v>0.31</v>
      </c>
      <c r="M118" s="121">
        <v>46.61</v>
      </c>
      <c r="N118" s="121">
        <v>51.52</v>
      </c>
      <c r="O118" s="121">
        <v>1.87</v>
      </c>
      <c r="Q118" t="s">
        <v>399</v>
      </c>
      <c r="R118" t="s">
        <v>395</v>
      </c>
    </row>
    <row r="119" spans="1:18">
      <c r="M119" s="122" t="s">
        <v>378</v>
      </c>
      <c r="N119" s="122">
        <v>45</v>
      </c>
      <c r="O119" s="123"/>
    </row>
    <row r="120" spans="1:18">
      <c r="A120" s="119"/>
      <c r="B120" s="119"/>
      <c r="C120" s="128"/>
      <c r="D120" s="128"/>
      <c r="E120" s="128"/>
      <c r="F120" s="128"/>
      <c r="G120" s="119"/>
      <c r="H120" s="128"/>
      <c r="I120" s="128"/>
      <c r="J120" s="128"/>
      <c r="K120" s="128"/>
      <c r="L120" s="128"/>
      <c r="M120" s="129"/>
      <c r="N120" s="129"/>
      <c r="O120" s="129"/>
      <c r="P120" s="119"/>
      <c r="Q120" s="119"/>
      <c r="R120" s="119"/>
    </row>
    <row r="121" spans="1:18">
      <c r="A121" t="s">
        <v>402</v>
      </c>
      <c r="B121" t="s">
        <v>391</v>
      </c>
      <c r="C121" s="2">
        <v>54.63</v>
      </c>
      <c r="D121" s="2"/>
      <c r="E121" s="2">
        <v>27.05</v>
      </c>
      <c r="F121" s="2">
        <v>0.28000000000000003</v>
      </c>
      <c r="I121" s="2">
        <v>9.49</v>
      </c>
      <c r="J121" s="2">
        <v>5.67</v>
      </c>
      <c r="K121" s="2">
        <v>0.28000000000000003</v>
      </c>
      <c r="M121" s="121">
        <v>51.09</v>
      </c>
      <c r="N121" s="121">
        <v>47.25</v>
      </c>
      <c r="O121" s="121">
        <v>1.66</v>
      </c>
      <c r="Q121" t="s">
        <v>405</v>
      </c>
      <c r="R121" t="s">
        <v>395</v>
      </c>
    </row>
    <row r="122" spans="1:18">
      <c r="A122" t="s">
        <v>402</v>
      </c>
      <c r="B122" t="s">
        <v>391</v>
      </c>
      <c r="C122" s="2">
        <v>52.99</v>
      </c>
      <c r="D122" s="2"/>
      <c r="E122" s="2">
        <v>28.36</v>
      </c>
      <c r="F122" s="2">
        <v>0.32</v>
      </c>
      <c r="I122" s="2">
        <v>11.25</v>
      </c>
      <c r="J122" s="2">
        <v>5.03</v>
      </c>
      <c r="K122" s="2">
        <v>0.23</v>
      </c>
      <c r="M122" s="121">
        <v>44.13</v>
      </c>
      <c r="N122" s="121">
        <v>54.54</v>
      </c>
      <c r="O122" s="121">
        <v>1.33</v>
      </c>
      <c r="Q122" t="s">
        <v>405</v>
      </c>
      <c r="R122" t="s">
        <v>395</v>
      </c>
    </row>
    <row r="123" spans="1:18">
      <c r="A123" t="s">
        <v>402</v>
      </c>
      <c r="B123" t="s">
        <v>391</v>
      </c>
      <c r="C123" s="2">
        <v>58.03</v>
      </c>
      <c r="D123" s="2"/>
      <c r="E123" s="2">
        <v>25</v>
      </c>
      <c r="F123" s="2"/>
      <c r="I123" s="2">
        <v>7.25</v>
      </c>
      <c r="J123" s="2">
        <v>6.68</v>
      </c>
      <c r="K123" s="2">
        <v>0.52</v>
      </c>
      <c r="M123" s="121">
        <v>60.57</v>
      </c>
      <c r="N123" s="121">
        <v>36.33</v>
      </c>
      <c r="O123" s="121">
        <v>3.1</v>
      </c>
      <c r="Q123" t="s">
        <v>405</v>
      </c>
      <c r="R123" t="s">
        <v>395</v>
      </c>
    </row>
    <row r="124" spans="1:18">
      <c r="A124" t="s">
        <v>402</v>
      </c>
      <c r="B124" t="s">
        <v>391</v>
      </c>
      <c r="C124" s="2">
        <v>56.14</v>
      </c>
      <c r="D124" s="2"/>
      <c r="E124" s="2">
        <v>26.05</v>
      </c>
      <c r="F124" s="2">
        <v>0.33</v>
      </c>
      <c r="I124" s="2">
        <v>8.75</v>
      </c>
      <c r="J124" s="2">
        <v>6.23</v>
      </c>
      <c r="K124" s="2">
        <v>0.36</v>
      </c>
      <c r="M124" s="121">
        <v>55.12</v>
      </c>
      <c r="N124" s="121">
        <v>42.78</v>
      </c>
      <c r="O124" s="121">
        <v>2.1</v>
      </c>
      <c r="Q124" t="s">
        <v>405</v>
      </c>
      <c r="R124" t="s">
        <v>395</v>
      </c>
    </row>
    <row r="125" spans="1:18">
      <c r="A125" t="s">
        <v>403</v>
      </c>
      <c r="B125" t="s">
        <v>391</v>
      </c>
      <c r="C125" s="2">
        <v>61.72</v>
      </c>
      <c r="D125" s="2"/>
      <c r="E125" s="2">
        <v>22.45</v>
      </c>
      <c r="F125" s="2">
        <v>0.35</v>
      </c>
      <c r="I125" s="2">
        <v>4.71</v>
      </c>
      <c r="J125" s="2">
        <v>8.02</v>
      </c>
      <c r="K125" s="2">
        <v>0.84</v>
      </c>
      <c r="M125" s="121">
        <v>71.760000000000005</v>
      </c>
      <c r="N125" s="121">
        <v>23.29</v>
      </c>
      <c r="O125" s="121">
        <v>4.95</v>
      </c>
      <c r="Q125" t="s">
        <v>405</v>
      </c>
      <c r="R125" t="s">
        <v>395</v>
      </c>
    </row>
    <row r="126" spans="1:18">
      <c r="A126" t="s">
        <v>403</v>
      </c>
      <c r="B126" t="s">
        <v>391</v>
      </c>
      <c r="C126" s="2">
        <v>59.21</v>
      </c>
      <c r="D126" s="2"/>
      <c r="E126" s="2">
        <v>23.08</v>
      </c>
      <c r="F126" s="2"/>
      <c r="I126" s="2">
        <v>4.8499999999999996</v>
      </c>
      <c r="J126" s="2">
        <v>7.46</v>
      </c>
      <c r="K126" s="2">
        <v>0.78</v>
      </c>
      <c r="M126" s="121">
        <v>70.03</v>
      </c>
      <c r="N126" s="121">
        <v>25.16</v>
      </c>
      <c r="O126" s="121">
        <v>4.82</v>
      </c>
      <c r="Q126" t="s">
        <v>405</v>
      </c>
      <c r="R126" t="s">
        <v>395</v>
      </c>
    </row>
    <row r="127" spans="1:18">
      <c r="A127" t="s">
        <v>403</v>
      </c>
      <c r="B127" t="s">
        <v>391</v>
      </c>
      <c r="C127" s="2">
        <v>59.41</v>
      </c>
      <c r="D127" s="2"/>
      <c r="E127" s="2">
        <v>23.04</v>
      </c>
      <c r="F127" s="2">
        <v>0.33</v>
      </c>
      <c r="I127" s="2">
        <v>5.2</v>
      </c>
      <c r="J127" s="2">
        <v>7.65</v>
      </c>
      <c r="K127" s="2">
        <v>0.87</v>
      </c>
      <c r="M127" s="121">
        <v>68.94</v>
      </c>
      <c r="N127" s="121">
        <v>25.9</v>
      </c>
      <c r="O127" s="121">
        <v>5.16</v>
      </c>
      <c r="Q127" t="s">
        <v>405</v>
      </c>
      <c r="R127" t="s">
        <v>395</v>
      </c>
    </row>
    <row r="128" spans="1:18">
      <c r="A128" t="s">
        <v>403</v>
      </c>
      <c r="B128" t="s">
        <v>391</v>
      </c>
      <c r="C128" s="2">
        <v>60.15</v>
      </c>
      <c r="D128" s="2"/>
      <c r="E128" s="2">
        <v>22.88</v>
      </c>
      <c r="F128" s="2"/>
      <c r="I128" s="2">
        <v>5.22</v>
      </c>
      <c r="J128" s="2">
        <v>7.56</v>
      </c>
      <c r="K128" s="2">
        <v>0.74</v>
      </c>
      <c r="M128" s="121">
        <v>69.16</v>
      </c>
      <c r="N128" s="121">
        <v>26.39</v>
      </c>
      <c r="O128" s="121">
        <v>4.45</v>
      </c>
      <c r="Q128" t="s">
        <v>405</v>
      </c>
      <c r="R128" t="s">
        <v>395</v>
      </c>
    </row>
    <row r="129" spans="1:919">
      <c r="A129" t="s">
        <v>403</v>
      </c>
      <c r="B129" t="s">
        <v>391</v>
      </c>
      <c r="C129" s="2">
        <v>58.55</v>
      </c>
      <c r="D129" s="2"/>
      <c r="E129" s="2">
        <v>24.33</v>
      </c>
      <c r="F129" s="2"/>
      <c r="I129" s="2">
        <v>6.48</v>
      </c>
      <c r="J129" s="2">
        <v>7.26</v>
      </c>
      <c r="K129" s="2">
        <v>0.62</v>
      </c>
      <c r="M129" s="121">
        <v>64.540000000000006</v>
      </c>
      <c r="N129" s="121">
        <v>31.83</v>
      </c>
      <c r="O129" s="121">
        <v>3.63</v>
      </c>
      <c r="Q129" t="s">
        <v>405</v>
      </c>
      <c r="R129" t="s">
        <v>395</v>
      </c>
    </row>
    <row r="130" spans="1:919">
      <c r="A130" t="s">
        <v>403</v>
      </c>
      <c r="B130" t="s">
        <v>391</v>
      </c>
      <c r="C130" s="2">
        <v>59.26</v>
      </c>
      <c r="D130" s="2"/>
      <c r="E130" s="2">
        <v>24.36</v>
      </c>
      <c r="F130" s="2">
        <v>0.24</v>
      </c>
      <c r="I130" s="2">
        <v>6.04</v>
      </c>
      <c r="J130" s="2">
        <v>7.29</v>
      </c>
      <c r="K130" s="2">
        <v>0.62</v>
      </c>
      <c r="M130" s="121">
        <v>66.06</v>
      </c>
      <c r="N130" s="121">
        <v>30.25</v>
      </c>
      <c r="O130" s="121">
        <v>3.7</v>
      </c>
      <c r="Q130" t="s">
        <v>405</v>
      </c>
      <c r="R130" t="s">
        <v>395</v>
      </c>
    </row>
    <row r="131" spans="1:919">
      <c r="A131" t="s">
        <v>404</v>
      </c>
      <c r="B131" t="s">
        <v>391</v>
      </c>
      <c r="C131" s="2">
        <v>60.66</v>
      </c>
      <c r="D131" s="2"/>
      <c r="E131" s="2">
        <v>23.3</v>
      </c>
      <c r="F131" s="2"/>
      <c r="I131" s="2">
        <v>5.18</v>
      </c>
      <c r="J131" s="2">
        <v>7.25</v>
      </c>
      <c r="K131" s="2">
        <v>0.94</v>
      </c>
      <c r="M131" s="121">
        <v>67.56</v>
      </c>
      <c r="N131" s="121">
        <v>26.68</v>
      </c>
      <c r="O131" s="121">
        <v>5.76</v>
      </c>
      <c r="Q131" t="s">
        <v>405</v>
      </c>
      <c r="R131" t="s">
        <v>395</v>
      </c>
    </row>
    <row r="132" spans="1:919">
      <c r="A132" t="s">
        <v>404</v>
      </c>
      <c r="B132" t="s">
        <v>391</v>
      </c>
      <c r="C132" s="2">
        <v>58.37</v>
      </c>
      <c r="D132" s="2"/>
      <c r="E132" s="2">
        <v>22.68</v>
      </c>
      <c r="F132" s="2">
        <v>0.28999999999999998</v>
      </c>
      <c r="I132" s="2">
        <v>5.36</v>
      </c>
      <c r="J132" s="2">
        <v>6.49</v>
      </c>
      <c r="K132" s="2">
        <v>0.81</v>
      </c>
      <c r="M132" s="121">
        <v>65</v>
      </c>
      <c r="N132" s="121">
        <v>29.66</v>
      </c>
      <c r="O132" s="121">
        <v>5.34</v>
      </c>
      <c r="Q132" t="s">
        <v>405</v>
      </c>
      <c r="R132" t="s">
        <v>395</v>
      </c>
    </row>
    <row r="133" spans="1:919">
      <c r="A133" t="s">
        <v>404</v>
      </c>
      <c r="B133" t="s">
        <v>391</v>
      </c>
      <c r="C133" s="2">
        <v>56.72</v>
      </c>
      <c r="D133" s="2"/>
      <c r="E133" s="2">
        <v>25.95</v>
      </c>
      <c r="F133" s="2"/>
      <c r="I133" s="2">
        <v>8.09</v>
      </c>
      <c r="J133" s="2">
        <v>6.42</v>
      </c>
      <c r="K133" s="2">
        <v>0.47</v>
      </c>
      <c r="M133" s="121">
        <v>57.32</v>
      </c>
      <c r="N133" s="121">
        <v>39.92</v>
      </c>
      <c r="O133" s="121">
        <v>2.76</v>
      </c>
      <c r="Q133" t="s">
        <v>405</v>
      </c>
      <c r="R133" t="s">
        <v>395</v>
      </c>
    </row>
    <row r="134" spans="1:919">
      <c r="A134" t="s">
        <v>404</v>
      </c>
      <c r="B134" t="s">
        <v>391</v>
      </c>
      <c r="C134" s="2">
        <v>57.92</v>
      </c>
      <c r="D134" s="2"/>
      <c r="E134" s="2">
        <v>25.19</v>
      </c>
      <c r="F134" s="2"/>
      <c r="I134" s="2">
        <v>7.8</v>
      </c>
      <c r="J134" s="2">
        <v>6.71</v>
      </c>
      <c r="K134" s="2">
        <v>0.49</v>
      </c>
      <c r="M134" s="121">
        <v>59.16</v>
      </c>
      <c r="N134" s="121">
        <v>38</v>
      </c>
      <c r="O134" s="121">
        <v>2.84</v>
      </c>
      <c r="Q134" t="s">
        <v>405</v>
      </c>
      <c r="R134" t="s">
        <v>395</v>
      </c>
    </row>
    <row r="135" spans="1:919">
      <c r="M135" s="122" t="s">
        <v>378</v>
      </c>
      <c r="N135" s="122">
        <v>31</v>
      </c>
      <c r="O135" s="123"/>
    </row>
    <row r="137" spans="1:919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26"/>
      <c r="N137" s="126"/>
      <c r="O137" s="127"/>
      <c r="P137" s="119"/>
      <c r="Q137" s="119"/>
      <c r="R137" s="119"/>
    </row>
    <row r="138" spans="1:919">
      <c r="A138" t="s">
        <v>406</v>
      </c>
      <c r="B138" t="s">
        <v>391</v>
      </c>
      <c r="C138" s="2">
        <v>55.17</v>
      </c>
      <c r="D138" s="2"/>
      <c r="E138" s="2">
        <v>27.01</v>
      </c>
      <c r="F138" s="2">
        <v>0.44</v>
      </c>
      <c r="I138" s="2">
        <v>9.39</v>
      </c>
      <c r="J138" s="2">
        <v>5.67</v>
      </c>
      <c r="K138" s="2">
        <v>0.43</v>
      </c>
      <c r="M138" s="121">
        <v>50.89</v>
      </c>
      <c r="N138" s="121">
        <v>46.57</v>
      </c>
      <c r="O138" s="121">
        <v>2.54</v>
      </c>
      <c r="Q138" t="s">
        <v>407</v>
      </c>
      <c r="R138" t="s">
        <v>395</v>
      </c>
    </row>
    <row r="139" spans="1:919">
      <c r="A139" t="s">
        <v>406</v>
      </c>
      <c r="B139" t="s">
        <v>391</v>
      </c>
      <c r="C139" s="2">
        <v>54.38</v>
      </c>
      <c r="D139" s="2"/>
      <c r="E139" s="2">
        <v>27.32</v>
      </c>
      <c r="F139" s="2">
        <v>0.37</v>
      </c>
      <c r="I139" s="2">
        <v>10</v>
      </c>
      <c r="J139" s="2">
        <v>5.21</v>
      </c>
      <c r="K139" s="2">
        <v>0.3</v>
      </c>
      <c r="M139" s="121">
        <v>47.65</v>
      </c>
      <c r="N139" s="121">
        <v>50.54</v>
      </c>
      <c r="O139" s="121">
        <v>1.81</v>
      </c>
      <c r="Q139" t="s">
        <v>407</v>
      </c>
      <c r="R139" t="s">
        <v>395</v>
      </c>
    </row>
    <row r="140" spans="1:919">
      <c r="A140" t="s">
        <v>406</v>
      </c>
      <c r="B140" t="s">
        <v>391</v>
      </c>
      <c r="C140" s="2">
        <v>55.61</v>
      </c>
      <c r="D140" s="2"/>
      <c r="E140" s="2">
        <v>26.1</v>
      </c>
      <c r="F140" s="2"/>
      <c r="I140" s="2">
        <v>8.59</v>
      </c>
      <c r="J140" s="2">
        <v>6.12</v>
      </c>
      <c r="K140" s="2">
        <v>0.42</v>
      </c>
      <c r="M140" s="121">
        <v>54.92</v>
      </c>
      <c r="N140" s="121">
        <v>42.6</v>
      </c>
      <c r="O140" s="121">
        <v>2.48</v>
      </c>
      <c r="Q140" t="s">
        <v>407</v>
      </c>
      <c r="R140" t="s">
        <v>395</v>
      </c>
    </row>
    <row r="141" spans="1:919">
      <c r="A141" t="s">
        <v>406</v>
      </c>
      <c r="B141" t="s">
        <v>391</v>
      </c>
      <c r="C141" s="2">
        <v>52.78</v>
      </c>
      <c r="D141" s="2"/>
      <c r="E141" s="2">
        <v>26.92</v>
      </c>
      <c r="F141" s="2">
        <v>0.27</v>
      </c>
      <c r="I141" s="2">
        <v>9.9</v>
      </c>
      <c r="J141" s="2">
        <v>5.12</v>
      </c>
      <c r="K141" s="2">
        <v>0.39</v>
      </c>
      <c r="M141" s="121">
        <v>47.2</v>
      </c>
      <c r="N141" s="121">
        <v>50.43</v>
      </c>
      <c r="O141" s="121">
        <v>2.37</v>
      </c>
      <c r="Q141" t="s">
        <v>407</v>
      </c>
      <c r="R141" t="s">
        <v>395</v>
      </c>
    </row>
    <row r="142" spans="1:919">
      <c r="M142" s="116" t="s">
        <v>378</v>
      </c>
      <c r="N142" s="116">
        <v>49</v>
      </c>
    </row>
    <row r="143" spans="1:919" s="119" customFormat="1">
      <c r="M143" s="131"/>
      <c r="N143" s="131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</row>
    <row r="144" spans="1:919">
      <c r="A144" t="s">
        <v>409</v>
      </c>
      <c r="B144" t="s">
        <v>391</v>
      </c>
      <c r="C144" s="2">
        <v>54.15</v>
      </c>
      <c r="D144" s="2"/>
      <c r="E144" s="2">
        <v>25.93</v>
      </c>
      <c r="F144" s="2">
        <v>0.37</v>
      </c>
      <c r="I144" s="2">
        <v>8.2899999999999991</v>
      </c>
      <c r="J144" s="2">
        <v>6.24</v>
      </c>
      <c r="K144" s="2">
        <v>0.43</v>
      </c>
      <c r="M144" s="121">
        <v>56.2</v>
      </c>
      <c r="N144" s="121">
        <v>41.26</v>
      </c>
      <c r="O144" s="121">
        <v>2.5499999999999998</v>
      </c>
      <c r="Q144" t="s">
        <v>408</v>
      </c>
      <c r="R144" t="s">
        <v>395</v>
      </c>
    </row>
    <row r="145" spans="1:919">
      <c r="A145" t="s">
        <v>409</v>
      </c>
      <c r="B145" t="s">
        <v>391</v>
      </c>
      <c r="C145" s="2">
        <v>55.12</v>
      </c>
      <c r="D145" s="2"/>
      <c r="E145" s="2">
        <v>27.43</v>
      </c>
      <c r="F145" s="2"/>
      <c r="I145" s="2">
        <v>9.8000000000000007</v>
      </c>
      <c r="J145" s="2">
        <v>5.45</v>
      </c>
      <c r="K145" s="2">
        <v>0.43</v>
      </c>
      <c r="M145" s="121">
        <v>48.89</v>
      </c>
      <c r="N145" s="121">
        <v>48.58</v>
      </c>
      <c r="O145" s="121">
        <v>2.54</v>
      </c>
      <c r="Q145" t="s">
        <v>408</v>
      </c>
      <c r="R145" t="s">
        <v>395</v>
      </c>
    </row>
    <row r="146" spans="1:919">
      <c r="A146" t="s">
        <v>409</v>
      </c>
      <c r="B146" t="s">
        <v>391</v>
      </c>
      <c r="C146" s="2">
        <v>54.19</v>
      </c>
      <c r="D146" s="2"/>
      <c r="E146" s="2">
        <v>27.55</v>
      </c>
      <c r="F146" s="2"/>
      <c r="I146" s="2">
        <v>10.09</v>
      </c>
      <c r="J146" s="2">
        <v>5.47</v>
      </c>
      <c r="K146" s="2">
        <v>0.38</v>
      </c>
      <c r="M146" s="121">
        <v>48.43</v>
      </c>
      <c r="N146" s="121">
        <v>49.36</v>
      </c>
      <c r="O146" s="121">
        <v>2.21</v>
      </c>
      <c r="Q146" t="s">
        <v>408</v>
      </c>
      <c r="R146" t="s">
        <v>395</v>
      </c>
    </row>
    <row r="147" spans="1:919">
      <c r="M147" s="116" t="s">
        <v>378</v>
      </c>
      <c r="N147" s="116">
        <v>49</v>
      </c>
    </row>
    <row r="148" spans="1:919" s="119" customFormat="1">
      <c r="M148" s="131"/>
      <c r="N148" s="131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</row>
    <row r="149" spans="1:919">
      <c r="A149" t="s">
        <v>414</v>
      </c>
      <c r="B149" t="s">
        <v>391</v>
      </c>
      <c r="C149" s="2">
        <v>59.06</v>
      </c>
      <c r="D149" s="2"/>
      <c r="E149" s="2">
        <v>25.02</v>
      </c>
      <c r="F149" s="2"/>
      <c r="I149" s="2">
        <v>6.96</v>
      </c>
      <c r="J149" s="2">
        <v>7.11</v>
      </c>
      <c r="K149" s="2">
        <v>0.56000000000000005</v>
      </c>
      <c r="M149" s="121">
        <v>62.78</v>
      </c>
      <c r="N149" s="121">
        <v>33.96</v>
      </c>
      <c r="O149" s="121">
        <v>3.25</v>
      </c>
      <c r="Q149" t="s">
        <v>410</v>
      </c>
      <c r="R149" t="s">
        <v>395</v>
      </c>
    </row>
    <row r="150" spans="1:919">
      <c r="A150" t="s">
        <v>414</v>
      </c>
      <c r="B150" t="s">
        <v>391</v>
      </c>
      <c r="C150" s="2">
        <v>58.66</v>
      </c>
      <c r="D150" s="2"/>
      <c r="E150" s="2">
        <v>25.2</v>
      </c>
      <c r="F150" s="2"/>
      <c r="I150" s="2">
        <v>6.96</v>
      </c>
      <c r="J150" s="2">
        <v>6.92</v>
      </c>
      <c r="K150" s="2">
        <v>0.55000000000000004</v>
      </c>
      <c r="M150" s="121">
        <v>62.19</v>
      </c>
      <c r="N150" s="121">
        <v>34.56</v>
      </c>
      <c r="O150" s="121">
        <v>3.25</v>
      </c>
      <c r="Q150" t="s">
        <v>410</v>
      </c>
      <c r="R150" t="s">
        <v>395</v>
      </c>
    </row>
    <row r="151" spans="1:919">
      <c r="A151" t="s">
        <v>414</v>
      </c>
      <c r="B151" t="s">
        <v>391</v>
      </c>
      <c r="C151" s="2">
        <v>57.71</v>
      </c>
      <c r="D151" s="2"/>
      <c r="E151" s="2">
        <v>25.54</v>
      </c>
      <c r="F151" s="2"/>
      <c r="I151" s="2">
        <v>7.74</v>
      </c>
      <c r="J151" s="2">
        <v>7</v>
      </c>
      <c r="K151" s="2">
        <v>0.44</v>
      </c>
      <c r="M151" s="121">
        <v>60.52</v>
      </c>
      <c r="N151" s="121">
        <v>36.979999999999997</v>
      </c>
      <c r="O151" s="121">
        <v>2.5</v>
      </c>
      <c r="Q151" t="s">
        <v>410</v>
      </c>
      <c r="R151" t="s">
        <v>395</v>
      </c>
    </row>
    <row r="152" spans="1:919">
      <c r="A152" t="s">
        <v>414</v>
      </c>
      <c r="B152" t="s">
        <v>391</v>
      </c>
      <c r="C152" s="2">
        <v>58.52</v>
      </c>
      <c r="D152" s="2"/>
      <c r="E152" s="2">
        <v>24.93</v>
      </c>
      <c r="F152" s="2"/>
      <c r="I152" s="2">
        <v>6.75</v>
      </c>
      <c r="J152" s="2">
        <v>6.98</v>
      </c>
      <c r="K152" s="2">
        <v>0.51</v>
      </c>
      <c r="M152" s="121">
        <v>63.19</v>
      </c>
      <c r="N152" s="121">
        <v>33.770000000000003</v>
      </c>
      <c r="O152" s="121">
        <v>3.04</v>
      </c>
      <c r="Q152" t="s">
        <v>410</v>
      </c>
      <c r="R152" t="s">
        <v>395</v>
      </c>
    </row>
    <row r="153" spans="1:919">
      <c r="A153" t="s">
        <v>414</v>
      </c>
      <c r="B153" t="s">
        <v>391</v>
      </c>
      <c r="C153" s="2">
        <v>58.14</v>
      </c>
      <c r="D153" s="2"/>
      <c r="E153" s="2">
        <v>25.18</v>
      </c>
      <c r="F153" s="2"/>
      <c r="I153" s="2">
        <v>7.17</v>
      </c>
      <c r="J153" s="2">
        <v>6.77</v>
      </c>
      <c r="K153" s="2">
        <v>0.44</v>
      </c>
      <c r="M153" s="121">
        <v>61.42</v>
      </c>
      <c r="N153" s="121">
        <v>35.950000000000003</v>
      </c>
      <c r="O153" s="121">
        <v>2.63</v>
      </c>
      <c r="Q153" t="s">
        <v>410</v>
      </c>
      <c r="R153" t="s">
        <v>395</v>
      </c>
    </row>
    <row r="154" spans="1:919">
      <c r="A154" t="s">
        <v>414</v>
      </c>
      <c r="B154" t="s">
        <v>391</v>
      </c>
      <c r="C154" s="2">
        <v>58.6</v>
      </c>
      <c r="D154" s="2"/>
      <c r="E154" s="2">
        <v>24.4</v>
      </c>
      <c r="F154" s="2">
        <v>0.27</v>
      </c>
      <c r="I154" s="2">
        <v>6.68</v>
      </c>
      <c r="J154" s="2">
        <v>7.18</v>
      </c>
      <c r="K154" s="2">
        <v>0.52</v>
      </c>
      <c r="M154" s="121">
        <v>64.03</v>
      </c>
      <c r="N154" s="121">
        <v>32.92</v>
      </c>
      <c r="O154" s="121">
        <v>3.05</v>
      </c>
      <c r="Q154" t="s">
        <v>410</v>
      </c>
      <c r="R154" t="s">
        <v>395</v>
      </c>
    </row>
    <row r="155" spans="1:919">
      <c r="A155" t="s">
        <v>415</v>
      </c>
      <c r="B155" t="s">
        <v>391</v>
      </c>
      <c r="C155" s="2">
        <v>56.87</v>
      </c>
      <c r="D155" s="2"/>
      <c r="E155" s="2">
        <v>25.56</v>
      </c>
      <c r="F155" s="2"/>
      <c r="I155" s="2">
        <v>7.67</v>
      </c>
      <c r="J155" s="2">
        <v>6.57</v>
      </c>
      <c r="K155" s="2">
        <v>0.28999999999999998</v>
      </c>
      <c r="M155" s="121">
        <v>59.73</v>
      </c>
      <c r="N155" s="121">
        <v>38.53</v>
      </c>
      <c r="O155" s="121">
        <v>1.74</v>
      </c>
      <c r="Q155" t="s">
        <v>411</v>
      </c>
      <c r="R155" t="s">
        <v>395</v>
      </c>
    </row>
    <row r="156" spans="1:919">
      <c r="A156" t="s">
        <v>415</v>
      </c>
      <c r="B156" t="s">
        <v>391</v>
      </c>
      <c r="C156" s="2">
        <v>58.04</v>
      </c>
      <c r="D156" s="2"/>
      <c r="E156" s="2">
        <v>25.85</v>
      </c>
      <c r="F156" s="2">
        <v>0.3</v>
      </c>
      <c r="I156" s="2">
        <v>7.53</v>
      </c>
      <c r="J156" s="2">
        <v>6.61</v>
      </c>
      <c r="K156" s="2">
        <v>0.52</v>
      </c>
      <c r="M156" s="121">
        <v>59.48</v>
      </c>
      <c r="N156" s="121">
        <v>37.44</v>
      </c>
      <c r="O156" s="121">
        <v>3.08</v>
      </c>
      <c r="Q156" t="s">
        <v>411</v>
      </c>
      <c r="R156" t="s">
        <v>395</v>
      </c>
    </row>
    <row r="157" spans="1:919">
      <c r="A157" t="s">
        <v>415</v>
      </c>
      <c r="B157" t="s">
        <v>391</v>
      </c>
      <c r="C157" s="2">
        <v>56.86</v>
      </c>
      <c r="D157" s="2"/>
      <c r="E157" s="2">
        <v>25.79</v>
      </c>
      <c r="F157" s="2"/>
      <c r="I157" s="2">
        <v>7.8</v>
      </c>
      <c r="J157" s="2">
        <v>6.51</v>
      </c>
      <c r="K157" s="2">
        <v>0.44</v>
      </c>
      <c r="M157" s="121">
        <v>58.6</v>
      </c>
      <c r="N157" s="121">
        <v>38.799999999999997</v>
      </c>
      <c r="O157" s="121">
        <v>2.61</v>
      </c>
      <c r="Q157" t="s">
        <v>411</v>
      </c>
      <c r="R157" t="s">
        <v>395</v>
      </c>
    </row>
    <row r="158" spans="1:919">
      <c r="A158" t="s">
        <v>415</v>
      </c>
      <c r="B158" t="s">
        <v>391</v>
      </c>
      <c r="C158" s="2">
        <v>57.78</v>
      </c>
      <c r="D158" s="2"/>
      <c r="E158" s="2">
        <v>24.98</v>
      </c>
      <c r="F158" s="2"/>
      <c r="I158" s="2">
        <v>7.65</v>
      </c>
      <c r="J158" s="2">
        <v>6.44</v>
      </c>
      <c r="K158" s="2">
        <v>0.45</v>
      </c>
      <c r="M158" s="121">
        <v>58.74</v>
      </c>
      <c r="N158" s="121">
        <v>38.56</v>
      </c>
      <c r="O158" s="121">
        <v>2.7</v>
      </c>
      <c r="Q158" t="s">
        <v>411</v>
      </c>
      <c r="R158" t="s">
        <v>395</v>
      </c>
    </row>
    <row r="159" spans="1:919">
      <c r="A159" t="s">
        <v>416</v>
      </c>
      <c r="B159" t="s">
        <v>391</v>
      </c>
      <c r="C159" s="2">
        <v>57.05</v>
      </c>
      <c r="D159" s="2"/>
      <c r="E159" s="2">
        <v>24.13</v>
      </c>
      <c r="F159" s="2"/>
      <c r="I159" s="2">
        <v>6.3</v>
      </c>
      <c r="J159" s="2">
        <v>6.82</v>
      </c>
      <c r="K159" s="2">
        <v>0.56000000000000005</v>
      </c>
      <c r="M159" s="121">
        <v>63.92</v>
      </c>
      <c r="N159" s="121">
        <v>32.630000000000003</v>
      </c>
      <c r="O159" s="121">
        <v>3.45</v>
      </c>
      <c r="Q159" t="s">
        <v>412</v>
      </c>
      <c r="R159" t="s">
        <v>395</v>
      </c>
    </row>
    <row r="160" spans="1:919">
      <c r="A160" t="s">
        <v>416</v>
      </c>
      <c r="B160" t="s">
        <v>391</v>
      </c>
      <c r="C160" s="2">
        <v>59.03</v>
      </c>
      <c r="D160" s="2"/>
      <c r="E160" s="2">
        <v>24.43</v>
      </c>
      <c r="F160" s="2">
        <v>0.28999999999999998</v>
      </c>
      <c r="I160" s="2">
        <v>6.5</v>
      </c>
      <c r="J160" s="2">
        <v>7.2</v>
      </c>
      <c r="K160" s="2">
        <v>0.51</v>
      </c>
      <c r="M160" s="121">
        <v>64.709999999999994</v>
      </c>
      <c r="N160" s="121">
        <v>32.28</v>
      </c>
      <c r="O160" s="121">
        <v>3.02</v>
      </c>
      <c r="Q160" t="s">
        <v>412</v>
      </c>
      <c r="R160" t="s">
        <v>395</v>
      </c>
    </row>
    <row r="161" spans="1:919">
      <c r="A161" t="s">
        <v>416</v>
      </c>
      <c r="B161" t="s">
        <v>391</v>
      </c>
      <c r="C161" s="2">
        <v>58.81</v>
      </c>
      <c r="D161" s="2"/>
      <c r="E161" s="2">
        <v>24.62</v>
      </c>
      <c r="F161" s="2"/>
      <c r="I161" s="2">
        <v>6.69</v>
      </c>
      <c r="J161" s="2">
        <v>6.87</v>
      </c>
      <c r="K161" s="2">
        <v>0.55000000000000004</v>
      </c>
      <c r="M161" s="121">
        <v>62.86</v>
      </c>
      <c r="N161" s="121">
        <v>33.83</v>
      </c>
      <c r="O161" s="121">
        <v>3.31</v>
      </c>
      <c r="Q161" t="s">
        <v>412</v>
      </c>
      <c r="R161" t="s">
        <v>395</v>
      </c>
    </row>
    <row r="162" spans="1:919">
      <c r="A162" t="s">
        <v>417</v>
      </c>
      <c r="B162" t="s">
        <v>391</v>
      </c>
      <c r="C162" s="2">
        <v>58.12</v>
      </c>
      <c r="D162" s="2"/>
      <c r="E162" s="2">
        <v>24.74</v>
      </c>
      <c r="F162" s="2"/>
      <c r="I162" s="2">
        <v>6.99</v>
      </c>
      <c r="J162" s="2">
        <v>6.97</v>
      </c>
      <c r="K162" s="2">
        <v>0.47</v>
      </c>
      <c r="M162" s="121">
        <v>62.56</v>
      </c>
      <c r="N162" s="121">
        <v>34.67</v>
      </c>
      <c r="O162" s="121">
        <v>2.78</v>
      </c>
      <c r="Q162" t="s">
        <v>413</v>
      </c>
      <c r="R162" t="s">
        <v>395</v>
      </c>
    </row>
    <row r="163" spans="1:919">
      <c r="A163" t="s">
        <v>417</v>
      </c>
      <c r="B163" t="s">
        <v>391</v>
      </c>
      <c r="C163" s="2">
        <v>58.63</v>
      </c>
      <c r="D163" s="2"/>
      <c r="E163" s="2">
        <v>24.71</v>
      </c>
      <c r="F163" s="2">
        <v>0.38</v>
      </c>
      <c r="I163" s="2">
        <v>6.67</v>
      </c>
      <c r="J163" s="2">
        <v>6.68</v>
      </c>
      <c r="K163" s="2">
        <v>0.67</v>
      </c>
      <c r="M163" s="121">
        <v>61.81</v>
      </c>
      <c r="N163" s="121">
        <v>34.11</v>
      </c>
      <c r="O163" s="121">
        <v>4.08</v>
      </c>
      <c r="Q163" t="s">
        <v>413</v>
      </c>
      <c r="R163" t="s">
        <v>395</v>
      </c>
    </row>
    <row r="164" spans="1:919">
      <c r="A164" t="s">
        <v>417</v>
      </c>
      <c r="B164" t="s">
        <v>391</v>
      </c>
      <c r="C164" s="2">
        <v>58.06</v>
      </c>
      <c r="D164" s="2"/>
      <c r="E164" s="2">
        <v>24.87</v>
      </c>
      <c r="F164" s="2">
        <v>0.26</v>
      </c>
      <c r="I164" s="2">
        <v>6.79</v>
      </c>
      <c r="J164" s="2">
        <v>6.94</v>
      </c>
      <c r="K164" s="2">
        <v>0.5</v>
      </c>
      <c r="M164" s="121">
        <v>62.97</v>
      </c>
      <c r="N164" s="121">
        <v>34.049999999999997</v>
      </c>
      <c r="O164" s="121">
        <v>2.99</v>
      </c>
      <c r="Q164" t="s">
        <v>413</v>
      </c>
      <c r="R164" t="s">
        <v>395</v>
      </c>
    </row>
    <row r="165" spans="1:919">
      <c r="A165" t="s">
        <v>417</v>
      </c>
      <c r="B165" t="s">
        <v>391</v>
      </c>
      <c r="C165" s="2">
        <v>58.82</v>
      </c>
      <c r="D165" s="2"/>
      <c r="E165" s="2">
        <v>24.21</v>
      </c>
      <c r="F165" s="2"/>
      <c r="I165" s="2">
        <v>6.62</v>
      </c>
      <c r="J165" s="2">
        <v>7</v>
      </c>
      <c r="K165" s="2">
        <v>0.56000000000000005</v>
      </c>
      <c r="M165" s="121">
        <v>63.48</v>
      </c>
      <c r="N165" s="121">
        <v>33.18</v>
      </c>
      <c r="O165" s="121">
        <v>3.34</v>
      </c>
      <c r="Q165" t="s">
        <v>413</v>
      </c>
      <c r="R165" t="s">
        <v>395</v>
      </c>
    </row>
    <row r="166" spans="1:919">
      <c r="M166" s="116" t="s">
        <v>378</v>
      </c>
      <c r="N166" s="116">
        <v>34</v>
      </c>
    </row>
    <row r="167" spans="1:919" s="119" customFormat="1">
      <c r="M167" s="131"/>
      <c r="N167" s="131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</row>
    <row r="168" spans="1:919">
      <c r="A168" t="s">
        <v>418</v>
      </c>
      <c r="B168" t="s">
        <v>391</v>
      </c>
      <c r="C168" s="2">
        <v>46.96</v>
      </c>
      <c r="D168" s="2">
        <v>0.12</v>
      </c>
      <c r="E168" s="2">
        <v>32.82</v>
      </c>
      <c r="F168" s="2">
        <v>0.8</v>
      </c>
      <c r="G168" s="2">
        <v>0.08</v>
      </c>
      <c r="H168" s="2">
        <v>0.11</v>
      </c>
      <c r="I168" s="2">
        <v>16.59</v>
      </c>
      <c r="J168" s="2">
        <v>1.94</v>
      </c>
      <c r="K168" s="2">
        <v>0.08</v>
      </c>
      <c r="L168" s="125"/>
      <c r="M168" s="121">
        <v>17.383002049125814</v>
      </c>
      <c r="N168" s="121">
        <v>82.145354609440176</v>
      </c>
      <c r="O168" s="121">
        <v>0.47164334143402625</v>
      </c>
      <c r="Q168" t="s">
        <v>424</v>
      </c>
      <c r="R168" t="s">
        <v>419</v>
      </c>
    </row>
    <row r="169" spans="1:919">
      <c r="A169" t="s">
        <v>422</v>
      </c>
      <c r="B169" t="s">
        <v>391</v>
      </c>
      <c r="C169" s="2">
        <v>46.09</v>
      </c>
      <c r="D169" s="2">
        <v>0.08</v>
      </c>
      <c r="E169" s="2">
        <v>33.26</v>
      </c>
      <c r="F169" s="2">
        <v>0.7</v>
      </c>
      <c r="G169" s="2">
        <v>0.06</v>
      </c>
      <c r="H169" s="2">
        <v>0</v>
      </c>
      <c r="I169" s="2">
        <v>17.059999999999999</v>
      </c>
      <c r="J169" s="2">
        <v>1.6</v>
      </c>
      <c r="K169" s="2">
        <v>0.09</v>
      </c>
      <c r="L169" s="125"/>
      <c r="M169" s="121">
        <v>14.431796318884285</v>
      </c>
      <c r="N169" s="121">
        <v>85.034077843628978</v>
      </c>
      <c r="O169" s="121">
        <v>0.53412583748673237</v>
      </c>
      <c r="Q169" t="s">
        <v>424</v>
      </c>
      <c r="R169" t="s">
        <v>420</v>
      </c>
    </row>
    <row r="170" spans="1:919">
      <c r="A170" t="s">
        <v>423</v>
      </c>
      <c r="B170" t="s">
        <v>391</v>
      </c>
      <c r="C170" s="2">
        <v>46.54</v>
      </c>
      <c r="D170" s="2">
        <v>0</v>
      </c>
      <c r="E170" s="2">
        <v>33.229999999999997</v>
      </c>
      <c r="F170" s="2">
        <v>1.03</v>
      </c>
      <c r="G170" s="2">
        <v>0</v>
      </c>
      <c r="H170" s="2">
        <v>0.1</v>
      </c>
      <c r="I170" s="2">
        <v>16.739999999999998</v>
      </c>
      <c r="J170" s="2">
        <v>1.92</v>
      </c>
      <c r="K170" s="2">
        <v>7.0000000000000007E-2</v>
      </c>
      <c r="L170" s="125"/>
      <c r="M170" s="121">
        <v>17.1174276188544</v>
      </c>
      <c r="N170" s="121">
        <v>82.471956274749829</v>
      </c>
      <c r="O170" s="121">
        <v>0.41061610639575419</v>
      </c>
      <c r="Q170" t="s">
        <v>424</v>
      </c>
      <c r="R170" t="s">
        <v>421</v>
      </c>
    </row>
    <row r="171" spans="1:919">
      <c r="M171" s="116" t="s">
        <v>378</v>
      </c>
      <c r="N171" s="116">
        <v>83</v>
      </c>
    </row>
    <row r="174" spans="1:919" s="119" customFormat="1" ht="18.5">
      <c r="A174" s="118" t="s">
        <v>426</v>
      </c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</row>
    <row r="175" spans="1:919">
      <c r="A175" s="11" t="s">
        <v>225</v>
      </c>
      <c r="B175" s="120" t="s">
        <v>390</v>
      </c>
      <c r="C175" s="109" t="s">
        <v>358</v>
      </c>
      <c r="D175" s="109" t="s">
        <v>359</v>
      </c>
      <c r="E175" s="109" t="s">
        <v>360</v>
      </c>
      <c r="F175" s="109" t="s">
        <v>361</v>
      </c>
      <c r="G175" s="109" t="s">
        <v>341</v>
      </c>
      <c r="H175" s="109" t="s">
        <v>362</v>
      </c>
      <c r="I175" s="109" t="s">
        <v>363</v>
      </c>
      <c r="J175" s="109" t="s">
        <v>364</v>
      </c>
      <c r="K175" s="109" t="s">
        <v>365</v>
      </c>
      <c r="L175" s="11"/>
      <c r="M175" s="109" t="s">
        <v>429</v>
      </c>
      <c r="N175" s="109" t="s">
        <v>430</v>
      </c>
      <c r="O175" s="109" t="s">
        <v>431</v>
      </c>
      <c r="P175" s="96"/>
      <c r="Q175" s="109" t="s">
        <v>274</v>
      </c>
      <c r="R175" s="109" t="s">
        <v>366</v>
      </c>
    </row>
    <row r="176" spans="1:919">
      <c r="A176" t="s">
        <v>428</v>
      </c>
      <c r="B176" t="s">
        <v>426</v>
      </c>
      <c r="C176" s="17">
        <v>50.512999999999998</v>
      </c>
      <c r="D176" s="17">
        <v>9.4E-2</v>
      </c>
      <c r="E176" s="17">
        <v>0.67</v>
      </c>
      <c r="F176" s="17">
        <v>27.286999999999999</v>
      </c>
      <c r="H176" s="17">
        <v>18.161999999999999</v>
      </c>
      <c r="I176" s="17">
        <v>9.64E-2</v>
      </c>
      <c r="J176" s="2"/>
      <c r="K176" s="2"/>
      <c r="L176" s="2"/>
      <c r="M176" s="121">
        <v>54.156242064025363</v>
      </c>
      <c r="N176" s="121">
        <v>45.637191895688915</v>
      </c>
      <c r="O176" s="121">
        <v>0.20656604028572201</v>
      </c>
      <c r="Q176" t="s">
        <v>373</v>
      </c>
      <c r="R176" t="s">
        <v>374</v>
      </c>
    </row>
    <row r="177" spans="1:18">
      <c r="A177" t="s">
        <v>428</v>
      </c>
      <c r="B177" t="s">
        <v>426</v>
      </c>
      <c r="C177" s="17">
        <v>50.256999999999998</v>
      </c>
      <c r="D177" s="17">
        <v>7.3999999999999996E-2</v>
      </c>
      <c r="E177" s="17">
        <v>0.47199999999999998</v>
      </c>
      <c r="F177" s="17">
        <v>29.599</v>
      </c>
      <c r="H177" s="17">
        <v>16.757000000000001</v>
      </c>
      <c r="I177" s="17">
        <v>0.95699999999999996</v>
      </c>
      <c r="J177" s="2"/>
      <c r="K177" s="2"/>
      <c r="L177" s="2"/>
      <c r="M177" s="121">
        <v>49.217951058529032</v>
      </c>
      <c r="N177" s="121">
        <v>48.762119313546421</v>
      </c>
      <c r="O177" s="121">
        <v>2.0199296279245607</v>
      </c>
      <c r="Q177" t="s">
        <v>373</v>
      </c>
      <c r="R177" t="s">
        <v>374</v>
      </c>
    </row>
    <row r="178" spans="1:18">
      <c r="A178" s="119"/>
      <c r="B178" s="119"/>
      <c r="C178" s="130"/>
      <c r="D178" s="130"/>
      <c r="E178" s="130"/>
      <c r="F178" s="130"/>
      <c r="G178" s="119"/>
      <c r="H178" s="130"/>
      <c r="I178" s="130"/>
      <c r="J178" s="130"/>
      <c r="K178" s="130"/>
      <c r="L178" s="119"/>
      <c r="M178" s="126"/>
      <c r="N178" s="126"/>
      <c r="O178" s="129"/>
      <c r="P178" s="119"/>
      <c r="Q178" s="119"/>
      <c r="R178" s="119"/>
    </row>
    <row r="179" spans="1:18">
      <c r="A179" t="s">
        <v>375</v>
      </c>
      <c r="B179" t="s">
        <v>426</v>
      </c>
      <c r="C179" s="2">
        <v>46.24</v>
      </c>
      <c r="D179" s="2">
        <v>1.38</v>
      </c>
      <c r="E179" s="2">
        <v>8.2100000000000009</v>
      </c>
      <c r="F179" s="2">
        <v>14.57</v>
      </c>
      <c r="G179" s="2">
        <v>0.34</v>
      </c>
      <c r="H179" s="2">
        <v>14.02</v>
      </c>
      <c r="I179" s="2">
        <v>11.04</v>
      </c>
      <c r="J179" s="2">
        <v>1.45</v>
      </c>
      <c r="K179" s="2">
        <v>0.27</v>
      </c>
      <c r="L179" s="2"/>
      <c r="M179" s="121">
        <v>46.538335092716522</v>
      </c>
      <c r="N179" s="121">
        <v>27.126930465897164</v>
      </c>
      <c r="O179" s="121">
        <v>26.334734441386328</v>
      </c>
      <c r="Q179" t="s">
        <v>376</v>
      </c>
      <c r="R179" t="s">
        <v>377</v>
      </c>
    </row>
    <row r="180" spans="1:18">
      <c r="A180" t="s">
        <v>375</v>
      </c>
      <c r="B180" t="s">
        <v>426</v>
      </c>
      <c r="C180" s="2">
        <v>44.29</v>
      </c>
      <c r="D180" s="2">
        <v>1.76</v>
      </c>
      <c r="E180" s="2">
        <v>9.34</v>
      </c>
      <c r="F180" s="2">
        <v>15.86</v>
      </c>
      <c r="G180" s="2">
        <v>0.37</v>
      </c>
      <c r="H180" s="2">
        <v>13.13</v>
      </c>
      <c r="I180" s="2">
        <v>11.07</v>
      </c>
      <c r="J180" s="2">
        <v>1.64</v>
      </c>
      <c r="K180" s="2">
        <v>0.19</v>
      </c>
      <c r="L180" s="2"/>
      <c r="M180" s="121">
        <v>43.794681781336898</v>
      </c>
      <c r="N180" s="121">
        <v>29.671404596501365</v>
      </c>
      <c r="O180" s="121">
        <v>26.53391362216173</v>
      </c>
      <c r="Q180" t="s">
        <v>376</v>
      </c>
      <c r="R180" t="s">
        <v>377</v>
      </c>
    </row>
    <row r="181" spans="1:18">
      <c r="A181" t="s">
        <v>425</v>
      </c>
      <c r="B181" t="s">
        <v>426</v>
      </c>
      <c r="C181" s="2">
        <v>41.83</v>
      </c>
      <c r="D181" s="2">
        <v>2.59</v>
      </c>
      <c r="E181" s="2">
        <v>10.8</v>
      </c>
      <c r="F181" s="2">
        <v>19.66</v>
      </c>
      <c r="G181" s="2">
        <v>0.35</v>
      </c>
      <c r="H181" s="2">
        <v>9.86</v>
      </c>
      <c r="I181" s="2">
        <v>10.55</v>
      </c>
      <c r="J181" s="2">
        <v>2.09</v>
      </c>
      <c r="K181" s="2">
        <v>0.44</v>
      </c>
      <c r="L181" s="2"/>
      <c r="M181" s="121">
        <v>34.63475520961115</v>
      </c>
      <c r="N181" s="121">
        <v>38.734414415688107</v>
      </c>
      <c r="O181" s="121">
        <v>26.630830374700743</v>
      </c>
      <c r="Q181" t="s">
        <v>376</v>
      </c>
      <c r="R181" t="s">
        <v>377</v>
      </c>
    </row>
    <row r="182" spans="1:18">
      <c r="A182" t="s">
        <v>375</v>
      </c>
      <c r="B182" t="s">
        <v>426</v>
      </c>
      <c r="C182" s="2">
        <v>50.2</v>
      </c>
      <c r="D182" s="2">
        <v>0.18</v>
      </c>
      <c r="E182" s="2">
        <v>1.31</v>
      </c>
      <c r="F182" s="2">
        <v>30.46</v>
      </c>
      <c r="G182" s="2">
        <v>0.6</v>
      </c>
      <c r="H182" s="2">
        <v>16.16</v>
      </c>
      <c r="I182" s="2">
        <v>1.7</v>
      </c>
      <c r="J182" s="2">
        <v>0.12</v>
      </c>
      <c r="K182" s="2">
        <v>0.05</v>
      </c>
      <c r="L182" s="2"/>
      <c r="M182" s="121">
        <v>46.886270411995831</v>
      </c>
      <c r="N182" s="121">
        <v>49.569267837457488</v>
      </c>
      <c r="O182" s="121">
        <v>3.544461750546684</v>
      </c>
      <c r="Q182" t="s">
        <v>376</v>
      </c>
      <c r="R182" t="s">
        <v>377</v>
      </c>
    </row>
    <row r="183" spans="1:18">
      <c r="A183" s="119"/>
      <c r="B183" s="119"/>
      <c r="C183" s="128"/>
      <c r="D183" s="128"/>
      <c r="E183" s="128"/>
      <c r="F183" s="128"/>
      <c r="G183" s="119"/>
      <c r="H183" s="128"/>
      <c r="I183" s="128"/>
      <c r="J183" s="128"/>
      <c r="K183" s="128"/>
      <c r="L183" s="128"/>
      <c r="M183" s="129"/>
      <c r="N183" s="129"/>
      <c r="O183" s="129"/>
      <c r="P183" s="119"/>
      <c r="Q183" s="119"/>
      <c r="R183" s="119"/>
    </row>
    <row r="184" spans="1:18">
      <c r="A184" t="s">
        <v>380</v>
      </c>
      <c r="B184" t="s">
        <v>426</v>
      </c>
      <c r="C184" s="2">
        <v>49.77</v>
      </c>
      <c r="D184" s="2">
        <v>7.0000000000000007E-2</v>
      </c>
      <c r="E184" s="2">
        <v>0.67</v>
      </c>
      <c r="F184" s="2">
        <v>31.3</v>
      </c>
      <c r="G184" s="2">
        <v>1.53</v>
      </c>
      <c r="H184" s="2">
        <v>15.6</v>
      </c>
      <c r="I184" s="2">
        <v>0.71</v>
      </c>
      <c r="J184" s="2">
        <v>0.01</v>
      </c>
      <c r="K184" s="2">
        <v>0.05</v>
      </c>
      <c r="L184" s="2"/>
      <c r="M184" s="121">
        <v>46.337416555734592</v>
      </c>
      <c r="N184" s="121">
        <v>52.147060176327166</v>
      </c>
      <c r="O184" s="121">
        <v>1.5155232679382404</v>
      </c>
      <c r="Q184" t="s">
        <v>385</v>
      </c>
      <c r="R184" t="s">
        <v>377</v>
      </c>
    </row>
    <row r="185" spans="1:18">
      <c r="A185" t="s">
        <v>384</v>
      </c>
      <c r="B185" t="s">
        <v>426</v>
      </c>
      <c r="C185" s="2">
        <v>48.39</v>
      </c>
      <c r="D185" s="2">
        <v>0.05</v>
      </c>
      <c r="E185" s="2">
        <v>14.73</v>
      </c>
      <c r="F185" s="2">
        <v>26.08</v>
      </c>
      <c r="G185" s="2">
        <v>0.98</v>
      </c>
      <c r="H185" s="2">
        <v>15.64</v>
      </c>
      <c r="I185" s="2">
        <v>0.73</v>
      </c>
      <c r="J185" s="2">
        <v>0.14000000000000001</v>
      </c>
      <c r="K185" s="2">
        <v>0.03</v>
      </c>
      <c r="L185" s="2"/>
      <c r="M185" s="121">
        <v>50.791390114370536</v>
      </c>
      <c r="N185" s="121">
        <v>47.504987838372948</v>
      </c>
      <c r="O185" s="121">
        <v>1.7036220472565076</v>
      </c>
      <c r="Q185" t="s">
        <v>385</v>
      </c>
      <c r="R185" t="s">
        <v>377</v>
      </c>
    </row>
    <row r="186" spans="1:18">
      <c r="A186" t="s">
        <v>384</v>
      </c>
      <c r="B186" t="s">
        <v>426</v>
      </c>
      <c r="C186" s="2">
        <v>50.31</v>
      </c>
      <c r="D186" s="2">
        <v>0.11</v>
      </c>
      <c r="E186" s="2">
        <v>0.6</v>
      </c>
      <c r="F186" s="2">
        <v>30.88</v>
      </c>
      <c r="G186" s="2">
        <v>1.57</v>
      </c>
      <c r="H186" s="2">
        <v>16.149999999999999</v>
      </c>
      <c r="I186" s="2">
        <v>0.84</v>
      </c>
      <c r="J186" s="2">
        <v>0</v>
      </c>
      <c r="K186" s="2">
        <v>0.02</v>
      </c>
      <c r="L186" s="2"/>
      <c r="M186" s="121">
        <v>47.396920266189987</v>
      </c>
      <c r="N186" s="121">
        <v>50.831527655563704</v>
      </c>
      <c r="O186" s="121">
        <v>1.771552078246317</v>
      </c>
      <c r="Q186" t="s">
        <v>385</v>
      </c>
      <c r="R186" t="s">
        <v>377</v>
      </c>
    </row>
    <row r="187" spans="1:18">
      <c r="A187" t="s">
        <v>384</v>
      </c>
      <c r="B187" t="s">
        <v>426</v>
      </c>
      <c r="C187" s="2">
        <v>50.23</v>
      </c>
      <c r="D187" s="2">
        <v>0.04</v>
      </c>
      <c r="E187" s="2">
        <v>0.83</v>
      </c>
      <c r="F187" s="2">
        <v>30.62</v>
      </c>
      <c r="G187" s="2">
        <v>1.42</v>
      </c>
      <c r="H187" s="2">
        <v>16.079999999999998</v>
      </c>
      <c r="I187" s="2">
        <v>0.78</v>
      </c>
      <c r="J187" s="2">
        <v>0.22</v>
      </c>
      <c r="K187" s="2">
        <v>0.05</v>
      </c>
      <c r="L187" s="2"/>
      <c r="M187" s="121">
        <v>47.552867787400253</v>
      </c>
      <c r="N187" s="121">
        <v>50.789522385898358</v>
      </c>
      <c r="O187" s="121">
        <v>1.6576098267013937</v>
      </c>
      <c r="Q187" t="s">
        <v>385</v>
      </c>
      <c r="R187" t="s">
        <v>377</v>
      </c>
    </row>
    <row r="188" spans="1:18">
      <c r="A188" t="s">
        <v>381</v>
      </c>
      <c r="B188" t="s">
        <v>426</v>
      </c>
      <c r="C188" s="2">
        <v>50.7</v>
      </c>
      <c r="D188" s="2">
        <v>0.3</v>
      </c>
      <c r="E188" s="2">
        <v>0.65</v>
      </c>
      <c r="F188" s="2">
        <v>30.35</v>
      </c>
      <c r="G188" s="2">
        <v>1.46</v>
      </c>
      <c r="H188" s="2">
        <v>16.68</v>
      </c>
      <c r="I188" s="2">
        <v>0.76</v>
      </c>
      <c r="J188" s="2">
        <v>7.0000000000000007E-2</v>
      </c>
      <c r="K188" s="2">
        <v>0.05</v>
      </c>
      <c r="L188" s="2"/>
      <c r="M188" s="121">
        <v>48.701892432927465</v>
      </c>
      <c r="N188" s="121">
        <v>49.703475753155935</v>
      </c>
      <c r="O188" s="121">
        <v>1.594631813916594</v>
      </c>
      <c r="Q188" t="s">
        <v>385</v>
      </c>
      <c r="R188" t="s">
        <v>377</v>
      </c>
    </row>
    <row r="189" spans="1:18">
      <c r="A189" t="s">
        <v>381</v>
      </c>
      <c r="B189" t="s">
        <v>426</v>
      </c>
      <c r="C189" s="2">
        <v>50.06</v>
      </c>
      <c r="D189" s="2">
        <v>0.06</v>
      </c>
      <c r="E189" s="2">
        <v>0.27</v>
      </c>
      <c r="F189" s="2">
        <v>32.26</v>
      </c>
      <c r="G189" s="2">
        <v>1.49</v>
      </c>
      <c r="H189" s="2">
        <v>15.63</v>
      </c>
      <c r="I189" s="2">
        <v>7.0000000000000007E-2</v>
      </c>
      <c r="J189" s="2">
        <v>0.15</v>
      </c>
      <c r="K189" s="2">
        <v>0.05</v>
      </c>
      <c r="L189" s="2"/>
      <c r="M189" s="121">
        <v>46.27732720963396</v>
      </c>
      <c r="N189" s="121">
        <v>53.573735183571813</v>
      </c>
      <c r="O189" s="121">
        <v>0.14893760679421661</v>
      </c>
      <c r="Q189" t="s">
        <v>385</v>
      </c>
      <c r="R189" t="s">
        <v>377</v>
      </c>
    </row>
    <row r="190" spans="1:18">
      <c r="A190" s="119"/>
      <c r="B190" s="119"/>
      <c r="C190" s="128"/>
      <c r="D190" s="128"/>
      <c r="E190" s="128"/>
      <c r="F190" s="128"/>
      <c r="G190" s="119"/>
      <c r="H190" s="128"/>
      <c r="I190" s="128"/>
      <c r="J190" s="128"/>
      <c r="K190" s="128"/>
      <c r="L190" s="128"/>
      <c r="M190" s="129"/>
      <c r="N190" s="129"/>
      <c r="O190" s="129"/>
      <c r="P190" s="119"/>
      <c r="Q190" s="119"/>
      <c r="R190" s="119"/>
    </row>
    <row r="191" spans="1:18">
      <c r="A191" t="s">
        <v>389</v>
      </c>
      <c r="B191" t="s">
        <v>426</v>
      </c>
      <c r="C191" s="2">
        <v>50.613999999999997</v>
      </c>
      <c r="D191" s="2">
        <v>0.12</v>
      </c>
      <c r="E191" s="2">
        <v>1.04</v>
      </c>
      <c r="F191" s="2">
        <v>27.33</v>
      </c>
      <c r="G191" s="2">
        <v>1.37</v>
      </c>
      <c r="H191" s="2">
        <v>17.57</v>
      </c>
      <c r="I191" s="2">
        <v>0.72</v>
      </c>
      <c r="J191" s="2">
        <v>0.25</v>
      </c>
      <c r="K191" s="2">
        <v>0</v>
      </c>
      <c r="L191" s="2"/>
      <c r="M191" s="121">
        <v>52.58</v>
      </c>
      <c r="N191" s="121">
        <v>45.87</v>
      </c>
      <c r="O191" s="121">
        <v>1.55</v>
      </c>
      <c r="Q191" t="s">
        <v>427</v>
      </c>
      <c r="R191" t="s">
        <v>377</v>
      </c>
    </row>
    <row r="192" spans="1:18">
      <c r="A192" s="119"/>
      <c r="B192" s="119"/>
      <c r="C192" s="128"/>
      <c r="D192" s="128"/>
      <c r="E192" s="128"/>
      <c r="F192" s="128"/>
      <c r="G192" s="119"/>
      <c r="H192" s="128"/>
      <c r="I192" s="128"/>
      <c r="J192" s="128"/>
      <c r="K192" s="128"/>
      <c r="L192" s="128"/>
      <c r="M192" s="129"/>
      <c r="N192" s="129"/>
      <c r="O192" s="129"/>
      <c r="P192" s="119"/>
      <c r="Q192" s="119"/>
      <c r="R192" s="119"/>
    </row>
    <row r="193" spans="1:919" ht="15.75" customHeight="1">
      <c r="A193" t="s">
        <v>393</v>
      </c>
      <c r="B193" t="s">
        <v>426</v>
      </c>
      <c r="C193" s="2">
        <v>48.47</v>
      </c>
      <c r="D193" s="2"/>
      <c r="E193" s="2">
        <v>0.64</v>
      </c>
      <c r="F193" s="2">
        <v>29.44</v>
      </c>
      <c r="G193" s="2">
        <v>0.83</v>
      </c>
      <c r="H193" s="2">
        <v>15.89</v>
      </c>
      <c r="I193" s="2">
        <v>0.72</v>
      </c>
      <c r="J193" s="2"/>
      <c r="K193" s="2"/>
      <c r="L193" s="2"/>
      <c r="M193" s="121">
        <v>48.268489843219683</v>
      </c>
      <c r="N193" s="121">
        <v>50.159811247271769</v>
      </c>
      <c r="O193" s="121">
        <v>1.5716989095085576</v>
      </c>
      <c r="Q193" t="s">
        <v>394</v>
      </c>
      <c r="R193" t="s">
        <v>395</v>
      </c>
    </row>
    <row r="194" spans="1:919" ht="15.75" customHeight="1">
      <c r="A194" t="s">
        <v>393</v>
      </c>
      <c r="B194" t="s">
        <v>426</v>
      </c>
      <c r="C194" s="2">
        <v>50.64</v>
      </c>
      <c r="D194" s="2"/>
      <c r="E194" s="2">
        <v>0.82</v>
      </c>
      <c r="F194" s="2">
        <v>31.09</v>
      </c>
      <c r="G194" s="2">
        <v>0.82</v>
      </c>
      <c r="H194" s="2">
        <v>15.95</v>
      </c>
      <c r="I194" s="2">
        <v>0.74</v>
      </c>
      <c r="J194" s="2">
        <v>0.51</v>
      </c>
      <c r="K194" s="2"/>
      <c r="L194" s="2"/>
      <c r="M194" s="121">
        <v>47.022586869148306</v>
      </c>
      <c r="N194" s="121">
        <v>51.409671139326221</v>
      </c>
      <c r="O194" s="121">
        <v>1.5677419915254751</v>
      </c>
      <c r="Q194" t="s">
        <v>394</v>
      </c>
      <c r="R194" t="s">
        <v>395</v>
      </c>
    </row>
    <row r="195" spans="1:919">
      <c r="A195" t="s">
        <v>393</v>
      </c>
      <c r="B195" t="s">
        <v>426</v>
      </c>
      <c r="C195" s="2">
        <v>50.96</v>
      </c>
      <c r="D195" s="2"/>
      <c r="E195" s="2">
        <v>0.57999999999999996</v>
      </c>
      <c r="F195" s="2">
        <v>30.49</v>
      </c>
      <c r="G195" s="2">
        <v>0.88</v>
      </c>
      <c r="H195" s="2">
        <v>15.5</v>
      </c>
      <c r="I195" s="2">
        <v>0.92</v>
      </c>
      <c r="J195" s="2"/>
      <c r="K195" s="2"/>
      <c r="L195" s="2"/>
      <c r="M195" s="121">
        <v>46.598762678753211</v>
      </c>
      <c r="N195" s="121">
        <v>51.413643877459734</v>
      </c>
      <c r="O195" s="121">
        <v>1.9875934437870484</v>
      </c>
      <c r="Q195" t="s">
        <v>394</v>
      </c>
      <c r="R195" t="s">
        <v>395</v>
      </c>
    </row>
    <row r="196" spans="1:919">
      <c r="A196" s="119"/>
      <c r="B196" s="119"/>
      <c r="C196" s="128"/>
      <c r="D196" s="128"/>
      <c r="E196" s="128"/>
      <c r="F196" s="128"/>
      <c r="G196" s="119"/>
      <c r="H196" s="128"/>
      <c r="I196" s="128"/>
      <c r="J196" s="128"/>
      <c r="K196" s="128"/>
      <c r="L196" s="128"/>
      <c r="M196" s="129"/>
      <c r="N196" s="129"/>
      <c r="O196" s="129"/>
      <c r="P196" s="119"/>
      <c r="Q196" s="119"/>
      <c r="R196" s="119"/>
    </row>
    <row r="197" spans="1:919">
      <c r="A197" t="s">
        <v>396</v>
      </c>
      <c r="B197" t="s">
        <v>426</v>
      </c>
      <c r="C197" s="2">
        <v>49.83</v>
      </c>
      <c r="D197" s="2">
        <v>0.26</v>
      </c>
      <c r="E197" s="2">
        <v>1.07</v>
      </c>
      <c r="F197" s="2">
        <v>32.07</v>
      </c>
      <c r="H197" s="2">
        <v>14.63</v>
      </c>
      <c r="I197" s="2">
        <v>1.67</v>
      </c>
      <c r="J197" s="2"/>
      <c r="K197" s="2"/>
      <c r="L197" s="2"/>
      <c r="M197" s="121">
        <v>43.261170330958578</v>
      </c>
      <c r="N197" s="121">
        <v>53.19014467303942</v>
      </c>
      <c r="O197" s="121">
        <v>3.5486849960020042</v>
      </c>
      <c r="Q197" t="s">
        <v>263</v>
      </c>
      <c r="R197" t="s">
        <v>395</v>
      </c>
    </row>
    <row r="198" spans="1:919">
      <c r="A198" t="s">
        <v>396</v>
      </c>
      <c r="B198" t="s">
        <v>426</v>
      </c>
      <c r="C198" s="2">
        <v>51.56</v>
      </c>
      <c r="D198" s="2">
        <v>0.22</v>
      </c>
      <c r="E198" s="2">
        <v>0.84</v>
      </c>
      <c r="F198" s="2">
        <v>33.340000000000003</v>
      </c>
      <c r="H198" s="2">
        <v>15.07</v>
      </c>
      <c r="I198" s="2">
        <v>1.73</v>
      </c>
      <c r="J198" s="2"/>
      <c r="K198" s="2"/>
      <c r="L198" s="2"/>
      <c r="M198" s="121">
        <v>43.040782982625579</v>
      </c>
      <c r="N198" s="121">
        <v>53.408549106278514</v>
      </c>
      <c r="O198" s="121">
        <v>3.5506679110959039</v>
      </c>
      <c r="Q198" t="s">
        <v>263</v>
      </c>
      <c r="R198" t="s">
        <v>395</v>
      </c>
    </row>
    <row r="199" spans="1:919">
      <c r="A199" t="s">
        <v>396</v>
      </c>
      <c r="B199" t="s">
        <v>426</v>
      </c>
      <c r="C199" s="2">
        <v>48.77</v>
      </c>
      <c r="D199" s="2"/>
      <c r="E199" s="2">
        <v>0.79</v>
      </c>
      <c r="F199" s="2">
        <v>30.6</v>
      </c>
      <c r="H199" s="2">
        <v>14.55</v>
      </c>
      <c r="I199" s="2">
        <v>1.46</v>
      </c>
      <c r="J199" s="2"/>
      <c r="K199" s="2"/>
      <c r="L199" s="2"/>
      <c r="M199" s="121">
        <v>44.41061636999882</v>
      </c>
      <c r="N199" s="121">
        <v>52.386997438970695</v>
      </c>
      <c r="O199" s="121">
        <v>3.2023861910304747</v>
      </c>
      <c r="Q199" t="s">
        <v>263</v>
      </c>
      <c r="R199" t="s">
        <v>395</v>
      </c>
    </row>
    <row r="200" spans="1:919">
      <c r="A200" t="s">
        <v>396</v>
      </c>
      <c r="B200" t="s">
        <v>426</v>
      </c>
      <c r="C200" s="2">
        <v>48.78</v>
      </c>
      <c r="D200" s="2">
        <v>0.21</v>
      </c>
      <c r="E200" s="2">
        <v>0.87</v>
      </c>
      <c r="F200" s="2">
        <v>32.479999999999997</v>
      </c>
      <c r="H200" s="2">
        <v>13.97</v>
      </c>
      <c r="I200" s="2">
        <v>1.47</v>
      </c>
      <c r="J200" s="2"/>
      <c r="K200" s="2"/>
      <c r="L200" s="2"/>
      <c r="M200" s="121">
        <v>42.022497641760943</v>
      </c>
      <c r="N200" s="121">
        <v>54.799897935378119</v>
      </c>
      <c r="O200" s="121">
        <v>3.1776044228609397</v>
      </c>
      <c r="Q200" t="s">
        <v>263</v>
      </c>
      <c r="R200" t="s">
        <v>395</v>
      </c>
    </row>
    <row r="201" spans="1:919">
      <c r="A201" t="s">
        <v>396</v>
      </c>
      <c r="B201" t="s">
        <v>426</v>
      </c>
      <c r="C201" s="2">
        <v>50.54</v>
      </c>
      <c r="D201" s="2">
        <v>0.33</v>
      </c>
      <c r="E201" s="2">
        <v>1.77</v>
      </c>
      <c r="F201" s="2">
        <v>21.37</v>
      </c>
      <c r="H201" s="2">
        <v>21.09</v>
      </c>
      <c r="I201" s="2">
        <v>1.75</v>
      </c>
      <c r="J201" s="2"/>
      <c r="K201" s="2"/>
      <c r="L201" s="2"/>
      <c r="M201" s="121">
        <v>61.426325085029156</v>
      </c>
      <c r="N201" s="121">
        <v>34.910876277532147</v>
      </c>
      <c r="O201" s="121">
        <v>3.6627986374386934</v>
      </c>
      <c r="Q201" t="s">
        <v>263</v>
      </c>
      <c r="R201" t="s">
        <v>395</v>
      </c>
    </row>
    <row r="202" spans="1:919">
      <c r="A202" t="s">
        <v>396</v>
      </c>
      <c r="B202" t="s">
        <v>426</v>
      </c>
      <c r="C202" s="2">
        <v>49.96</v>
      </c>
      <c r="D202" s="2">
        <v>0.32</v>
      </c>
      <c r="E202" s="2">
        <v>1.1000000000000001</v>
      </c>
      <c r="F202" s="2">
        <v>33.6</v>
      </c>
      <c r="H202" s="2">
        <v>14.71</v>
      </c>
      <c r="I202" s="2">
        <v>1.59</v>
      </c>
      <c r="J202" s="2"/>
      <c r="K202" s="2"/>
      <c r="L202" s="2"/>
      <c r="M202" s="121">
        <v>42.393728139053557</v>
      </c>
      <c r="N202" s="121">
        <v>54.313337277392733</v>
      </c>
      <c r="O202" s="121">
        <v>3.2929345835537145</v>
      </c>
      <c r="Q202" t="s">
        <v>263</v>
      </c>
      <c r="R202" t="s">
        <v>395</v>
      </c>
    </row>
    <row r="203" spans="1:919">
      <c r="A203" t="s">
        <v>397</v>
      </c>
      <c r="B203" t="s">
        <v>426</v>
      </c>
      <c r="C203" s="2">
        <v>51.22</v>
      </c>
      <c r="D203" s="2">
        <v>0.21</v>
      </c>
      <c r="E203" s="2">
        <v>1.35</v>
      </c>
      <c r="F203" s="2">
        <v>24.94</v>
      </c>
      <c r="H203" s="2">
        <v>19.420000000000002</v>
      </c>
      <c r="I203" s="2">
        <v>1.69</v>
      </c>
      <c r="J203" s="2">
        <v>0.51</v>
      </c>
      <c r="K203" s="2"/>
      <c r="L203" s="2"/>
      <c r="M203" s="121">
        <v>56.089758267356395</v>
      </c>
      <c r="N203" s="121">
        <v>40.402576900519449</v>
      </c>
      <c r="O203" s="121">
        <v>3.5076648321241479</v>
      </c>
      <c r="Q203" t="s">
        <v>263</v>
      </c>
      <c r="R203" t="s">
        <v>395</v>
      </c>
    </row>
    <row r="204" spans="1:919">
      <c r="A204" t="s">
        <v>397</v>
      </c>
      <c r="B204" t="s">
        <v>426</v>
      </c>
      <c r="C204" s="2">
        <v>50.72</v>
      </c>
      <c r="D204" s="2">
        <v>0.22</v>
      </c>
      <c r="E204" s="2">
        <v>0.85</v>
      </c>
      <c r="F204" s="2">
        <v>28.19</v>
      </c>
      <c r="H204" s="2">
        <v>16.82</v>
      </c>
      <c r="I204" s="2">
        <v>1.49</v>
      </c>
      <c r="J204" s="2"/>
      <c r="K204" s="2"/>
      <c r="L204" s="2"/>
      <c r="M204" s="121">
        <v>49.90764960104331</v>
      </c>
      <c r="N204" s="121">
        <v>46.915297577785388</v>
      </c>
      <c r="O204" s="121">
        <v>3.1770528211713089</v>
      </c>
      <c r="Q204" t="s">
        <v>263</v>
      </c>
      <c r="R204" t="s">
        <v>395</v>
      </c>
    </row>
    <row r="205" spans="1:919">
      <c r="A205" t="s">
        <v>397</v>
      </c>
      <c r="B205" t="s">
        <v>426</v>
      </c>
      <c r="C205" s="2">
        <v>50.94</v>
      </c>
      <c r="D205" s="2">
        <v>0.39</v>
      </c>
      <c r="E205" s="2">
        <v>0.74</v>
      </c>
      <c r="F205" s="2">
        <v>27.87</v>
      </c>
      <c r="H205" s="2">
        <v>17.98</v>
      </c>
      <c r="I205" s="2">
        <v>1.55</v>
      </c>
      <c r="J205" s="2"/>
      <c r="K205" s="2"/>
      <c r="L205" s="2"/>
      <c r="M205" s="121">
        <v>51.776945223209026</v>
      </c>
      <c r="N205" s="121">
        <v>45.015489702735259</v>
      </c>
      <c r="O205" s="121">
        <v>3.2075650740557267</v>
      </c>
      <c r="Q205" t="s">
        <v>263</v>
      </c>
      <c r="R205" t="s">
        <v>395</v>
      </c>
    </row>
    <row r="206" spans="1:919">
      <c r="A206" t="s">
        <v>397</v>
      </c>
      <c r="B206" t="s">
        <v>426</v>
      </c>
      <c r="C206" s="2">
        <v>51.49</v>
      </c>
      <c r="D206" s="2"/>
      <c r="E206" s="2">
        <v>0.39</v>
      </c>
      <c r="F206" s="2">
        <v>28.06</v>
      </c>
      <c r="H206" s="2">
        <v>18.68</v>
      </c>
      <c r="I206" s="2">
        <v>1.27</v>
      </c>
      <c r="J206" s="2"/>
      <c r="K206" s="2"/>
      <c r="L206" s="2"/>
      <c r="M206" s="121">
        <v>52.87106145763093</v>
      </c>
      <c r="N206" s="121">
        <v>44.545834376724116</v>
      </c>
      <c r="O206" s="121">
        <v>2.5831041656449494</v>
      </c>
      <c r="Q206" t="s">
        <v>263</v>
      </c>
      <c r="R206" t="s">
        <v>395</v>
      </c>
    </row>
    <row r="207" spans="1:919">
      <c r="A207" t="s">
        <v>397</v>
      </c>
      <c r="B207" t="s">
        <v>426</v>
      </c>
      <c r="C207" s="2">
        <v>50.13</v>
      </c>
      <c r="D207" s="2">
        <v>0.32</v>
      </c>
      <c r="E207" s="2">
        <v>0.99</v>
      </c>
      <c r="F207" s="2">
        <v>29.26</v>
      </c>
      <c r="H207" s="2">
        <v>16.91</v>
      </c>
      <c r="I207" s="2">
        <v>1.28</v>
      </c>
      <c r="J207" s="2"/>
      <c r="K207" s="2"/>
      <c r="L207" s="2"/>
      <c r="M207" s="121">
        <v>49.384530319044408</v>
      </c>
      <c r="N207" s="121">
        <v>47.929170801537758</v>
      </c>
      <c r="O207" s="121">
        <v>2.6862988794178322</v>
      </c>
      <c r="Q207" t="s">
        <v>263</v>
      </c>
      <c r="R207" t="s">
        <v>395</v>
      </c>
    </row>
    <row r="208" spans="1:919" s="119" customFormat="1">
      <c r="M208" s="126"/>
      <c r="N208" s="126"/>
      <c r="O208" s="127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</row>
    <row r="209" spans="1:919">
      <c r="A209" t="s">
        <v>400</v>
      </c>
      <c r="B209" t="s">
        <v>426</v>
      </c>
      <c r="C209" s="2">
        <v>49.55</v>
      </c>
      <c r="D209" s="2">
        <v>0.27</v>
      </c>
      <c r="E209" s="2">
        <v>0.75</v>
      </c>
      <c r="F209" s="2">
        <v>30.79</v>
      </c>
      <c r="G209" s="2">
        <v>0.87</v>
      </c>
      <c r="H209" s="2">
        <v>16.09</v>
      </c>
      <c r="I209" s="2">
        <v>0.97</v>
      </c>
      <c r="J209" s="2"/>
      <c r="K209" s="2"/>
      <c r="L209" s="2"/>
      <c r="M209" s="121">
        <v>47.244486882570094</v>
      </c>
      <c r="N209" s="121">
        <v>50.708767505941587</v>
      </c>
      <c r="O209" s="121">
        <v>2.046745611488324</v>
      </c>
      <c r="Q209" t="s">
        <v>398</v>
      </c>
      <c r="R209" t="s">
        <v>395</v>
      </c>
    </row>
    <row r="210" spans="1:919">
      <c r="A210" t="s">
        <v>400</v>
      </c>
      <c r="B210" t="s">
        <v>426</v>
      </c>
      <c r="C210" s="2">
        <v>50.82</v>
      </c>
      <c r="D210" s="2"/>
      <c r="E210" s="2">
        <v>0.74</v>
      </c>
      <c r="F210" s="2">
        <v>30.49</v>
      </c>
      <c r="G210" s="2">
        <v>0.97</v>
      </c>
      <c r="H210" s="2">
        <v>16.579999999999998</v>
      </c>
      <c r="I210" s="2">
        <v>0.99</v>
      </c>
      <c r="J210" s="2"/>
      <c r="K210" s="2"/>
      <c r="L210" s="2"/>
      <c r="M210" s="121">
        <v>48.207499635464039</v>
      </c>
      <c r="N210" s="121">
        <v>49.723968019570272</v>
      </c>
      <c r="O210" s="121">
        <v>2.0685323449656927</v>
      </c>
      <c r="Q210" t="s">
        <v>398</v>
      </c>
      <c r="R210" t="s">
        <v>395</v>
      </c>
    </row>
    <row r="211" spans="1:919">
      <c r="A211" t="s">
        <v>401</v>
      </c>
      <c r="B211" t="s">
        <v>426</v>
      </c>
      <c r="C211" s="2">
        <v>50.08</v>
      </c>
      <c r="D211" s="2">
        <v>0.27</v>
      </c>
      <c r="E211" s="2">
        <v>0.65</v>
      </c>
      <c r="F211" s="2">
        <v>31.32</v>
      </c>
      <c r="G211" s="2">
        <v>0.93</v>
      </c>
      <c r="H211" s="2">
        <v>16.04</v>
      </c>
      <c r="I211" s="2">
        <v>0.72</v>
      </c>
      <c r="J211" s="2"/>
      <c r="K211" s="2"/>
      <c r="L211" s="2"/>
      <c r="M211" s="121">
        <v>47.004349191303049</v>
      </c>
      <c r="N211" s="121">
        <v>51.479427329263785</v>
      </c>
      <c r="O211" s="121">
        <v>1.5162234794331588</v>
      </c>
      <c r="Q211" t="s">
        <v>398</v>
      </c>
      <c r="R211" t="s">
        <v>395</v>
      </c>
    </row>
    <row r="212" spans="1:919">
      <c r="A212" t="s">
        <v>401</v>
      </c>
      <c r="B212" t="s">
        <v>426</v>
      </c>
      <c r="C212" s="2">
        <v>50.49</v>
      </c>
      <c r="D212" s="2">
        <v>0.19</v>
      </c>
      <c r="E212" s="2">
        <v>0.56999999999999995</v>
      </c>
      <c r="F212" s="2">
        <v>29.76</v>
      </c>
      <c r="G212" s="2">
        <v>0.99</v>
      </c>
      <c r="H212" s="2">
        <v>16.89</v>
      </c>
      <c r="I212" s="2">
        <v>0.96</v>
      </c>
      <c r="J212" s="2"/>
      <c r="K212" s="2"/>
      <c r="L212" s="2"/>
      <c r="M212" s="121">
        <v>49.282241398045592</v>
      </c>
      <c r="N212" s="121">
        <v>48.704826730113126</v>
      </c>
      <c r="O212" s="121">
        <v>2.0129318718412796</v>
      </c>
      <c r="Q212" t="s">
        <v>398</v>
      </c>
      <c r="R212" t="s">
        <v>395</v>
      </c>
    </row>
    <row r="213" spans="1:919">
      <c r="A213" s="119"/>
      <c r="B213" s="119"/>
      <c r="C213" s="128"/>
      <c r="D213" s="128"/>
      <c r="E213" s="128"/>
      <c r="F213" s="128"/>
      <c r="G213" s="119"/>
      <c r="H213" s="128"/>
      <c r="I213" s="128"/>
      <c r="J213" s="128"/>
      <c r="K213" s="128"/>
      <c r="L213" s="128"/>
      <c r="M213" s="129"/>
      <c r="N213" s="129"/>
      <c r="O213" s="129"/>
      <c r="P213" s="119"/>
      <c r="Q213" s="119"/>
      <c r="R213" s="119"/>
    </row>
    <row r="214" spans="1:919">
      <c r="A214" t="s">
        <v>402</v>
      </c>
      <c r="B214" t="s">
        <v>426</v>
      </c>
      <c r="C214" s="2">
        <v>51.16</v>
      </c>
      <c r="D214" s="2"/>
      <c r="E214" s="2">
        <v>0.7</v>
      </c>
      <c r="F214" s="2">
        <v>27.27</v>
      </c>
      <c r="G214" s="2">
        <v>0.83</v>
      </c>
      <c r="H214" s="2">
        <v>18.75</v>
      </c>
      <c r="I214" s="2">
        <v>0.99</v>
      </c>
      <c r="J214" s="2"/>
      <c r="K214" s="2"/>
      <c r="L214" s="2"/>
      <c r="M214" s="121">
        <v>53.946090791491706</v>
      </c>
      <c r="N214" s="121">
        <v>44.007035994710726</v>
      </c>
      <c r="O214" s="121">
        <v>2.04687321379757</v>
      </c>
      <c r="Q214" t="s">
        <v>405</v>
      </c>
      <c r="R214" t="s">
        <v>395</v>
      </c>
    </row>
    <row r="215" spans="1:919">
      <c r="A215" t="s">
        <v>402</v>
      </c>
      <c r="B215" t="s">
        <v>426</v>
      </c>
      <c r="C215" s="2">
        <v>49.97</v>
      </c>
      <c r="D215" s="2"/>
      <c r="E215" s="2">
        <v>0.44</v>
      </c>
      <c r="F215" s="2">
        <v>30.22</v>
      </c>
      <c r="G215" s="2">
        <v>0.93</v>
      </c>
      <c r="H215" s="2">
        <v>16.66</v>
      </c>
      <c r="I215" s="2">
        <v>1.3</v>
      </c>
      <c r="J215" s="2"/>
      <c r="K215" s="2"/>
      <c r="L215" s="2"/>
      <c r="M215" s="121">
        <v>48.227900472527146</v>
      </c>
      <c r="N215" s="121">
        <v>49.067744205719649</v>
      </c>
      <c r="O215" s="121">
        <v>2.7043553217531988</v>
      </c>
      <c r="Q215" t="s">
        <v>405</v>
      </c>
      <c r="R215" t="s">
        <v>395</v>
      </c>
    </row>
    <row r="216" spans="1:919">
      <c r="A216" t="s">
        <v>402</v>
      </c>
      <c r="B216" t="s">
        <v>426</v>
      </c>
      <c r="C216" s="2">
        <v>50.07</v>
      </c>
      <c r="D216" s="2"/>
      <c r="E216" s="2">
        <v>0.98</v>
      </c>
      <c r="F216" s="2">
        <v>31.16</v>
      </c>
      <c r="G216" s="2">
        <v>0.83</v>
      </c>
      <c r="H216" s="2">
        <v>15.17</v>
      </c>
      <c r="I216" s="2">
        <v>0.91</v>
      </c>
      <c r="J216" s="2"/>
      <c r="K216" s="2">
        <v>0.14000000000000001</v>
      </c>
      <c r="L216" s="2"/>
      <c r="M216" s="121">
        <v>45.553782103306503</v>
      </c>
      <c r="N216" s="121">
        <v>52.482508163030026</v>
      </c>
      <c r="O216" s="121">
        <v>1.9637097336634637</v>
      </c>
      <c r="Q216" t="s">
        <v>405</v>
      </c>
      <c r="R216" t="s">
        <v>395</v>
      </c>
    </row>
    <row r="217" spans="1:919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26"/>
      <c r="N217" s="126"/>
      <c r="O217" s="127"/>
      <c r="P217" s="119"/>
      <c r="Q217" s="119"/>
      <c r="R217" s="119"/>
    </row>
    <row r="218" spans="1:919">
      <c r="A218" t="s">
        <v>406</v>
      </c>
      <c r="B218" t="s">
        <v>426</v>
      </c>
      <c r="C218" s="2">
        <v>49.76</v>
      </c>
      <c r="D218" s="2"/>
      <c r="E218" s="2">
        <v>0.63</v>
      </c>
      <c r="F218" s="2">
        <v>27.23</v>
      </c>
      <c r="G218" s="2">
        <v>0.77</v>
      </c>
      <c r="H218" s="2">
        <v>17.64</v>
      </c>
      <c r="I218" s="2">
        <v>1.1599999999999999</v>
      </c>
      <c r="J218" s="2"/>
      <c r="K218" s="2"/>
      <c r="L218" s="2"/>
      <c r="M218" s="121">
        <v>52.271855379928567</v>
      </c>
      <c r="N218" s="121">
        <v>45.257988712956127</v>
      </c>
      <c r="O218" s="121">
        <v>2.4701559071153012</v>
      </c>
      <c r="Q218" t="s">
        <v>407</v>
      </c>
      <c r="R218" t="s">
        <v>395</v>
      </c>
    </row>
    <row r="219" spans="1:919">
      <c r="A219" t="s">
        <v>406</v>
      </c>
      <c r="B219" t="s">
        <v>426</v>
      </c>
      <c r="C219" s="2">
        <v>50.67</v>
      </c>
      <c r="D219" s="2">
        <v>0.25</v>
      </c>
      <c r="E219" s="2">
        <v>1.08</v>
      </c>
      <c r="F219" s="2">
        <v>29.27</v>
      </c>
      <c r="G219" s="2">
        <v>0.87</v>
      </c>
      <c r="H219" s="2">
        <v>16.22</v>
      </c>
      <c r="I219" s="2">
        <v>0.97</v>
      </c>
      <c r="J219" s="2"/>
      <c r="K219" s="2"/>
      <c r="L219" s="2"/>
      <c r="M219" s="121">
        <v>48.658545300359656</v>
      </c>
      <c r="N219" s="121">
        <v>49.250343891827967</v>
      </c>
      <c r="O219" s="121">
        <v>2.0911108078123815</v>
      </c>
      <c r="Q219" t="s">
        <v>407</v>
      </c>
      <c r="R219" t="s">
        <v>395</v>
      </c>
    </row>
    <row r="220" spans="1:919">
      <c r="A220" t="s">
        <v>406</v>
      </c>
      <c r="B220" t="s">
        <v>426</v>
      </c>
      <c r="C220" s="2">
        <v>49.54</v>
      </c>
      <c r="D220" s="2"/>
      <c r="E220" s="2">
        <v>3.34</v>
      </c>
      <c r="F220" s="2">
        <v>26.74</v>
      </c>
      <c r="G220" s="2">
        <v>0.76</v>
      </c>
      <c r="H220" s="2">
        <v>14.18</v>
      </c>
      <c r="I220" s="2">
        <v>1.07</v>
      </c>
      <c r="J220" s="2"/>
      <c r="K220" s="2"/>
      <c r="L220" s="2"/>
      <c r="M220" s="121">
        <v>47.350100840479215</v>
      </c>
      <c r="N220" s="121">
        <v>50.082310219554024</v>
      </c>
      <c r="O220" s="121">
        <v>2.5675889399667615</v>
      </c>
      <c r="Q220" t="s">
        <v>407</v>
      </c>
      <c r="R220" t="s">
        <v>395</v>
      </c>
    </row>
    <row r="221" spans="1:919">
      <c r="A221" t="s">
        <v>406</v>
      </c>
      <c r="B221" t="s">
        <v>426</v>
      </c>
      <c r="C221" s="2">
        <v>49.6</v>
      </c>
      <c r="D221" s="2"/>
      <c r="E221" s="2">
        <v>0.53</v>
      </c>
      <c r="F221" s="2">
        <v>30.2</v>
      </c>
      <c r="G221" s="2">
        <v>1.21</v>
      </c>
      <c r="H221" s="2">
        <v>15.94</v>
      </c>
      <c r="I221" s="2">
        <v>0.92</v>
      </c>
      <c r="J221" s="2"/>
      <c r="K221" s="2"/>
      <c r="L221" s="2"/>
      <c r="M221" s="121">
        <v>47.525303980217267</v>
      </c>
      <c r="N221" s="121">
        <v>50.503537938601731</v>
      </c>
      <c r="O221" s="121">
        <v>1.9711580811810059</v>
      </c>
      <c r="Q221" t="s">
        <v>407</v>
      </c>
      <c r="R221" t="s">
        <v>395</v>
      </c>
    </row>
    <row r="222" spans="1:919">
      <c r="A222" t="s">
        <v>406</v>
      </c>
      <c r="B222" t="s">
        <v>426</v>
      </c>
      <c r="C222" s="2">
        <v>47.69</v>
      </c>
      <c r="D222" s="2">
        <v>0.23</v>
      </c>
      <c r="E222" s="2">
        <v>0.55000000000000004</v>
      </c>
      <c r="F222" s="2">
        <v>27.71</v>
      </c>
      <c r="G222" s="2">
        <v>0.88</v>
      </c>
      <c r="H222" s="2">
        <v>16.3</v>
      </c>
      <c r="I222" s="2">
        <v>0.77</v>
      </c>
      <c r="J222" s="2"/>
      <c r="K222" s="2"/>
      <c r="L222" s="2"/>
      <c r="M222" s="121">
        <v>50.315448451692887</v>
      </c>
      <c r="N222" s="121">
        <v>47.976497890403337</v>
      </c>
      <c r="O222" s="121">
        <v>1.7080536579037853</v>
      </c>
      <c r="Q222" t="s">
        <v>407</v>
      </c>
      <c r="R222" t="s">
        <v>395</v>
      </c>
    </row>
    <row r="223" spans="1:919" s="119" customFormat="1">
      <c r="M223" s="131"/>
      <c r="N223" s="131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</row>
    <row r="224" spans="1:919">
      <c r="A224" t="s">
        <v>409</v>
      </c>
      <c r="B224" t="s">
        <v>426</v>
      </c>
      <c r="C224" s="2">
        <v>50.2</v>
      </c>
      <c r="D224" s="2"/>
      <c r="E224" s="2">
        <v>0.93</v>
      </c>
      <c r="F224" s="2">
        <v>26.59</v>
      </c>
      <c r="G224" s="2">
        <v>0.84</v>
      </c>
      <c r="H224" s="2">
        <v>18.18</v>
      </c>
      <c r="I224" s="2">
        <v>0.97</v>
      </c>
      <c r="J224" s="2"/>
      <c r="K224" s="2"/>
      <c r="L224" s="2"/>
      <c r="M224" s="121">
        <v>53.801080879540798</v>
      </c>
      <c r="N224" s="121">
        <v>44.136077442275379</v>
      </c>
      <c r="O224" s="121">
        <v>2.0628416781838155</v>
      </c>
      <c r="Q224" t="s">
        <v>408</v>
      </c>
      <c r="R224" t="s">
        <v>395</v>
      </c>
    </row>
    <row r="225" spans="1:919">
      <c r="A225" t="s">
        <v>409</v>
      </c>
      <c r="B225" t="s">
        <v>426</v>
      </c>
      <c r="C225" s="2">
        <v>46.64</v>
      </c>
      <c r="D225" s="2"/>
      <c r="E225" s="2">
        <v>1.59</v>
      </c>
      <c r="F225" s="2">
        <v>30.42</v>
      </c>
      <c r="G225" s="2">
        <v>0.84</v>
      </c>
      <c r="H225" s="2">
        <v>13.9</v>
      </c>
      <c r="I225" s="2">
        <v>0.81</v>
      </c>
      <c r="J225" s="2"/>
      <c r="K225" s="2"/>
      <c r="L225" s="2"/>
      <c r="M225" s="121">
        <v>44.06490769030377</v>
      </c>
      <c r="N225" s="121">
        <v>54.08982144570107</v>
      </c>
      <c r="O225" s="121">
        <v>1.8452708639951483</v>
      </c>
      <c r="Q225" t="s">
        <v>408</v>
      </c>
      <c r="R225" t="s">
        <v>395</v>
      </c>
    </row>
    <row r="226" spans="1:919">
      <c r="A226" t="s">
        <v>409</v>
      </c>
      <c r="B226" t="s">
        <v>426</v>
      </c>
      <c r="C226" s="2">
        <v>50.15</v>
      </c>
      <c r="D226" s="2"/>
      <c r="E226" s="2">
        <v>1.08</v>
      </c>
      <c r="F226" s="2">
        <v>28.61</v>
      </c>
      <c r="G226" s="2">
        <v>0.64</v>
      </c>
      <c r="H226" s="2">
        <v>17.940000000000001</v>
      </c>
      <c r="I226" s="2">
        <v>1.03</v>
      </c>
      <c r="J226" s="2"/>
      <c r="K226" s="2"/>
      <c r="L226" s="2"/>
      <c r="M226" s="121">
        <v>51.659706353420901</v>
      </c>
      <c r="N226" s="121">
        <v>46.208899541024998</v>
      </c>
      <c r="O226" s="121">
        <v>2.1313941055540857</v>
      </c>
      <c r="Q226" t="s">
        <v>408</v>
      </c>
      <c r="R226" t="s">
        <v>395</v>
      </c>
    </row>
    <row r="227" spans="1:919" s="119" customFormat="1">
      <c r="M227" s="131"/>
      <c r="N227" s="131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</row>
    <row r="228" spans="1:919">
      <c r="A228" t="s">
        <v>414</v>
      </c>
      <c r="B228" t="s">
        <v>426</v>
      </c>
      <c r="C228" s="2">
        <v>50.16</v>
      </c>
      <c r="D228" s="2"/>
      <c r="E228" s="2">
        <v>0.68</v>
      </c>
      <c r="F228" s="2">
        <v>29.22</v>
      </c>
      <c r="G228" s="2">
        <v>1.1299999999999999</v>
      </c>
      <c r="H228" s="2">
        <v>16.82</v>
      </c>
      <c r="I228" s="2">
        <v>0.91</v>
      </c>
      <c r="J228" s="2"/>
      <c r="K228" s="2"/>
      <c r="L228" s="2"/>
      <c r="M228" s="121">
        <v>49.67048512129444</v>
      </c>
      <c r="N228" s="121">
        <v>48.398387844227436</v>
      </c>
      <c r="O228" s="121">
        <v>1.9311270344781268</v>
      </c>
      <c r="Q228" t="s">
        <v>410</v>
      </c>
      <c r="R228" t="s">
        <v>395</v>
      </c>
    </row>
    <row r="229" spans="1:919">
      <c r="A229" t="s">
        <v>414</v>
      </c>
      <c r="B229" t="s">
        <v>426</v>
      </c>
      <c r="C229" s="2">
        <v>49.74</v>
      </c>
      <c r="D229" s="2"/>
      <c r="E229" s="2">
        <v>0.76</v>
      </c>
      <c r="F229" s="2">
        <v>28.73</v>
      </c>
      <c r="G229" s="2">
        <v>1.08</v>
      </c>
      <c r="H229" s="2">
        <v>16.27</v>
      </c>
      <c r="I229" s="2">
        <v>0.88</v>
      </c>
      <c r="J229" s="2"/>
      <c r="K229" s="2"/>
      <c r="L229" s="2"/>
      <c r="M229" s="121">
        <v>49.27798304560077</v>
      </c>
      <c r="N229" s="121">
        <v>48.806680457839761</v>
      </c>
      <c r="O229" s="121">
        <v>1.9153364965594695</v>
      </c>
      <c r="Q229" t="s">
        <v>410</v>
      </c>
      <c r="R229" t="s">
        <v>395</v>
      </c>
    </row>
    <row r="230" spans="1:919">
      <c r="A230" t="s">
        <v>414</v>
      </c>
      <c r="B230" t="s">
        <v>426</v>
      </c>
      <c r="C230" s="2">
        <v>49.81</v>
      </c>
      <c r="D230" s="2"/>
      <c r="E230" s="2">
        <v>0.82</v>
      </c>
      <c r="F230" s="2">
        <v>30.49</v>
      </c>
      <c r="G230" s="2">
        <v>0.93</v>
      </c>
      <c r="H230" s="2">
        <v>15.61</v>
      </c>
      <c r="I230" s="2">
        <v>1.24</v>
      </c>
      <c r="J230" s="2"/>
      <c r="K230" s="2">
        <v>0.12</v>
      </c>
      <c r="L230" s="2"/>
      <c r="M230" s="121">
        <v>46.454679218580289</v>
      </c>
      <c r="N230" s="121">
        <v>50.893493166811666</v>
      </c>
      <c r="O230" s="121">
        <v>2.6518276146080484</v>
      </c>
      <c r="Q230" t="s">
        <v>410</v>
      </c>
      <c r="R230" t="s">
        <v>395</v>
      </c>
    </row>
    <row r="231" spans="1:919">
      <c r="A231" t="s">
        <v>414</v>
      </c>
      <c r="B231" t="s">
        <v>426</v>
      </c>
      <c r="C231" s="2">
        <v>49.65</v>
      </c>
      <c r="D231" s="2"/>
      <c r="E231" s="2">
        <v>0.47</v>
      </c>
      <c r="F231" s="2">
        <v>33.200000000000003</v>
      </c>
      <c r="G231" s="2">
        <v>1.01</v>
      </c>
      <c r="H231" s="2">
        <v>14.08</v>
      </c>
      <c r="I231" s="2">
        <v>0.78</v>
      </c>
      <c r="J231" s="2">
        <v>0.38</v>
      </c>
      <c r="K231" s="2">
        <v>0.12</v>
      </c>
      <c r="L231" s="2"/>
      <c r="M231" s="121">
        <v>42.330468585583873</v>
      </c>
      <c r="N231" s="121">
        <v>55.984367832257675</v>
      </c>
      <c r="O231" s="121">
        <v>1.6851635821584572</v>
      </c>
      <c r="Q231" t="s">
        <v>410</v>
      </c>
      <c r="R231" t="s">
        <v>395</v>
      </c>
    </row>
    <row r="234" spans="1:919" s="119" customFormat="1" ht="18.5">
      <c r="A234" s="118" t="s">
        <v>432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</row>
    <row r="235" spans="1:919">
      <c r="A235" s="11" t="s">
        <v>225</v>
      </c>
      <c r="B235" s="120" t="s">
        <v>390</v>
      </c>
      <c r="C235" s="109" t="s">
        <v>358</v>
      </c>
      <c r="D235" s="109" t="s">
        <v>359</v>
      </c>
      <c r="E235" s="109" t="s">
        <v>360</v>
      </c>
      <c r="F235" s="109" t="s">
        <v>361</v>
      </c>
      <c r="G235" s="109" t="s">
        <v>435</v>
      </c>
      <c r="H235" s="109" t="s">
        <v>362</v>
      </c>
      <c r="I235" s="109" t="s">
        <v>363</v>
      </c>
      <c r="J235" s="109" t="s">
        <v>364</v>
      </c>
      <c r="K235" s="109" t="s">
        <v>365</v>
      </c>
      <c r="L235" s="109" t="s">
        <v>352</v>
      </c>
      <c r="M235" s="109"/>
      <c r="N235" s="109"/>
      <c r="O235" s="109"/>
      <c r="P235" s="96"/>
      <c r="Q235" s="109" t="s">
        <v>274</v>
      </c>
      <c r="R235" s="109" t="s">
        <v>366</v>
      </c>
    </row>
    <row r="236" spans="1:919">
      <c r="A236" t="s">
        <v>375</v>
      </c>
      <c r="B236" t="s">
        <v>432</v>
      </c>
      <c r="C236" s="2">
        <v>44.29</v>
      </c>
      <c r="D236" s="2">
        <v>1.76</v>
      </c>
      <c r="E236" s="2">
        <v>9.34</v>
      </c>
      <c r="F236" s="2">
        <v>15.86</v>
      </c>
      <c r="G236" s="2">
        <v>0.37</v>
      </c>
      <c r="H236" s="2">
        <v>13.13</v>
      </c>
      <c r="I236" s="2">
        <v>11.07</v>
      </c>
      <c r="J236" s="2">
        <v>1.64</v>
      </c>
      <c r="K236" s="2">
        <v>0.19</v>
      </c>
      <c r="L236" s="2">
        <v>0.05</v>
      </c>
      <c r="Q236" t="s">
        <v>376</v>
      </c>
      <c r="R236" t="s">
        <v>377</v>
      </c>
    </row>
    <row r="237" spans="1:919">
      <c r="A237" t="s">
        <v>375</v>
      </c>
      <c r="B237" t="s">
        <v>432</v>
      </c>
      <c r="C237" s="2">
        <v>41.83</v>
      </c>
      <c r="D237" s="2">
        <v>2.59</v>
      </c>
      <c r="E237" s="2">
        <v>10.8</v>
      </c>
      <c r="F237" s="2">
        <v>19.66</v>
      </c>
      <c r="G237" s="2">
        <v>0.35</v>
      </c>
      <c r="H237" s="2">
        <v>9.86</v>
      </c>
      <c r="I237" s="2">
        <v>10.55</v>
      </c>
      <c r="J237" s="2">
        <v>2.09</v>
      </c>
      <c r="K237" s="2">
        <v>0.44</v>
      </c>
      <c r="L237" s="2">
        <v>0.2</v>
      </c>
      <c r="Q237" t="s">
        <v>376</v>
      </c>
      <c r="R237" t="s">
        <v>377</v>
      </c>
    </row>
    <row r="238" spans="1:919">
      <c r="A238" t="s">
        <v>375</v>
      </c>
      <c r="B238" t="s">
        <v>432</v>
      </c>
      <c r="C238" s="2">
        <v>43.74</v>
      </c>
      <c r="D238" s="2">
        <v>1.91</v>
      </c>
      <c r="E238" s="2">
        <v>9.0500000000000007</v>
      </c>
      <c r="F238" s="2">
        <v>19.02</v>
      </c>
      <c r="G238" s="2">
        <v>0.25</v>
      </c>
      <c r="H238" s="2">
        <v>11.35</v>
      </c>
      <c r="I238" s="2">
        <v>10.82</v>
      </c>
      <c r="J238" s="2">
        <v>1.79</v>
      </c>
      <c r="K238" s="2">
        <v>0.45</v>
      </c>
      <c r="L238" s="2">
        <v>0.05</v>
      </c>
      <c r="Q238" t="s">
        <v>376</v>
      </c>
      <c r="R238" t="s">
        <v>377</v>
      </c>
    </row>
    <row r="239" spans="1:919">
      <c r="A239" t="s">
        <v>375</v>
      </c>
      <c r="B239" t="s">
        <v>432</v>
      </c>
      <c r="C239" s="2">
        <v>46.24</v>
      </c>
      <c r="D239" s="2">
        <v>1.38</v>
      </c>
      <c r="E239" s="2">
        <v>8.2100000000000009</v>
      </c>
      <c r="F239" s="2">
        <v>14.57</v>
      </c>
      <c r="G239" s="2">
        <v>0.34</v>
      </c>
      <c r="H239" s="2">
        <v>14.02</v>
      </c>
      <c r="I239" s="2">
        <v>11.04</v>
      </c>
      <c r="J239" s="2">
        <v>1.45</v>
      </c>
      <c r="K239" s="2">
        <v>0.27</v>
      </c>
      <c r="L239" s="2">
        <v>0.19</v>
      </c>
      <c r="Q239" t="s">
        <v>376</v>
      </c>
      <c r="R239" t="s">
        <v>377</v>
      </c>
    </row>
    <row r="240" spans="1:919" s="119" customFormat="1">
      <c r="M240" s="131"/>
      <c r="N240" s="131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</row>
    <row r="241" spans="1:919">
      <c r="A241" t="s">
        <v>433</v>
      </c>
      <c r="B241" t="s">
        <v>432</v>
      </c>
      <c r="C241" s="2">
        <v>44.76</v>
      </c>
      <c r="D241" s="2">
        <v>1.95</v>
      </c>
      <c r="E241" s="2">
        <v>8.9600000000000009</v>
      </c>
      <c r="F241" s="2">
        <v>14.83</v>
      </c>
      <c r="G241" s="2">
        <v>0.41</v>
      </c>
      <c r="H241" s="2">
        <v>13.05</v>
      </c>
      <c r="I241" s="2">
        <v>10.9</v>
      </c>
      <c r="J241" s="2">
        <v>1.62</v>
      </c>
      <c r="K241" s="2">
        <v>0.4</v>
      </c>
      <c r="L241" s="2">
        <v>0</v>
      </c>
      <c r="Q241" t="s">
        <v>434</v>
      </c>
      <c r="R241" t="s">
        <v>377</v>
      </c>
    </row>
    <row r="242" spans="1:919" s="119" customFormat="1">
      <c r="M242" s="131"/>
      <c r="N242" s="131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</row>
    <row r="243" spans="1:919">
      <c r="A243" t="s">
        <v>389</v>
      </c>
      <c r="B243" t="s">
        <v>432</v>
      </c>
      <c r="C243" s="2">
        <v>46.2</v>
      </c>
      <c r="D243" s="2">
        <v>1.21</v>
      </c>
      <c r="E243" s="2">
        <v>6.89</v>
      </c>
      <c r="F243" s="2">
        <v>18.09</v>
      </c>
      <c r="G243" s="2">
        <v>0.51</v>
      </c>
      <c r="H243" s="2">
        <v>11.94</v>
      </c>
      <c r="I243" s="2">
        <v>10.44</v>
      </c>
      <c r="J243" s="2">
        <v>1.02</v>
      </c>
      <c r="K243" s="2">
        <v>0.46</v>
      </c>
      <c r="L243" s="2">
        <v>0.01</v>
      </c>
      <c r="Q243" t="s">
        <v>386</v>
      </c>
      <c r="R243" t="s">
        <v>377</v>
      </c>
    </row>
    <row r="244" spans="1:919" s="119" customFormat="1">
      <c r="M244" s="131"/>
      <c r="N244" s="131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</row>
    <row r="245" spans="1:919">
      <c r="A245" t="s">
        <v>393</v>
      </c>
      <c r="B245" t="s">
        <v>432</v>
      </c>
      <c r="C245" s="2">
        <v>45.2</v>
      </c>
      <c r="D245" s="2">
        <v>1.56</v>
      </c>
      <c r="E245" s="2">
        <v>7.52</v>
      </c>
      <c r="F245" s="2">
        <v>18.36</v>
      </c>
      <c r="G245" s="2">
        <v>0.31</v>
      </c>
      <c r="H245" s="2">
        <v>10.87</v>
      </c>
      <c r="I245" s="2">
        <v>11.06</v>
      </c>
      <c r="J245" s="2">
        <v>1.69</v>
      </c>
      <c r="K245" s="2">
        <v>0.48</v>
      </c>
      <c r="L245" s="2"/>
      <c r="Q245" t="s">
        <v>394</v>
      </c>
      <c r="R245" t="s">
        <v>395</v>
      </c>
    </row>
    <row r="246" spans="1:919">
      <c r="A246" t="s">
        <v>393</v>
      </c>
      <c r="B246" t="s">
        <v>432</v>
      </c>
      <c r="C246" s="2">
        <v>45.23</v>
      </c>
      <c r="D246" s="2">
        <v>1.39</v>
      </c>
      <c r="E246" s="2">
        <v>7.52</v>
      </c>
      <c r="F246" s="2">
        <v>19.57</v>
      </c>
      <c r="G246" s="2">
        <v>0.35</v>
      </c>
      <c r="H246" s="2">
        <v>10.76</v>
      </c>
      <c r="I246" s="2">
        <v>10.66</v>
      </c>
      <c r="J246" s="2">
        <v>1.33</v>
      </c>
      <c r="K246" s="2">
        <v>0.47</v>
      </c>
      <c r="L246" s="2"/>
      <c r="Q246" t="s">
        <v>394</v>
      </c>
      <c r="R246" t="s">
        <v>395</v>
      </c>
    </row>
    <row r="247" spans="1:919" s="119" customFormat="1">
      <c r="M247" s="131"/>
      <c r="N247" s="131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</row>
    <row r="248" spans="1:919">
      <c r="A248" t="s">
        <v>400</v>
      </c>
      <c r="B248" t="s">
        <v>432</v>
      </c>
      <c r="C248" s="2">
        <v>45.17</v>
      </c>
      <c r="D248" s="2">
        <v>1.47</v>
      </c>
      <c r="E248" s="2">
        <v>7.39</v>
      </c>
      <c r="F248" s="2">
        <v>18.36</v>
      </c>
      <c r="G248" s="2"/>
      <c r="H248" s="2">
        <v>11.54</v>
      </c>
      <c r="I248" s="2">
        <v>10.94</v>
      </c>
      <c r="J248" s="2">
        <v>1.21</v>
      </c>
      <c r="K248" s="2">
        <v>0.57999999999999996</v>
      </c>
      <c r="Q248" t="s">
        <v>398</v>
      </c>
      <c r="R248" t="s">
        <v>395</v>
      </c>
    </row>
    <row r="249" spans="1:919">
      <c r="A249" t="s">
        <v>401</v>
      </c>
      <c r="B249" t="s">
        <v>432</v>
      </c>
      <c r="C249" s="2">
        <v>45.5</v>
      </c>
      <c r="D249" s="2">
        <v>1.44</v>
      </c>
      <c r="E249" s="2">
        <v>7.15</v>
      </c>
      <c r="F249" s="2">
        <v>17.559999999999999</v>
      </c>
      <c r="G249" s="2">
        <v>0.26</v>
      </c>
      <c r="H249" s="2">
        <v>11.73</v>
      </c>
      <c r="I249" s="2">
        <v>10.83</v>
      </c>
      <c r="J249" s="2">
        <v>1.35</v>
      </c>
      <c r="K249" s="2">
        <v>0.52</v>
      </c>
      <c r="Q249" t="s">
        <v>398</v>
      </c>
      <c r="R249" t="s">
        <v>395</v>
      </c>
    </row>
    <row r="250" spans="1:919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31"/>
      <c r="N250" s="131"/>
      <c r="O250" s="119"/>
      <c r="P250" s="119"/>
      <c r="Q250" s="119"/>
      <c r="R250" s="119"/>
    </row>
    <row r="251" spans="1:919">
      <c r="A251" t="s">
        <v>402</v>
      </c>
      <c r="B251" t="s">
        <v>432</v>
      </c>
      <c r="C251" s="2">
        <v>44.73</v>
      </c>
      <c r="D251" s="2">
        <v>1.73</v>
      </c>
      <c r="E251" s="2">
        <v>7.26</v>
      </c>
      <c r="F251" s="2">
        <v>16.670000000000002</v>
      </c>
      <c r="G251" s="2">
        <v>0.27</v>
      </c>
      <c r="H251" s="2">
        <v>12.17</v>
      </c>
      <c r="I251" s="2">
        <v>11.15</v>
      </c>
      <c r="J251" s="2">
        <v>1.53</v>
      </c>
      <c r="K251" s="2">
        <v>0.79</v>
      </c>
      <c r="Q251" t="s">
        <v>405</v>
      </c>
      <c r="R251" t="s">
        <v>395</v>
      </c>
    </row>
    <row r="252" spans="1:919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31"/>
      <c r="N252" s="131"/>
      <c r="O252" s="119"/>
      <c r="P252" s="119"/>
      <c r="Q252" s="119"/>
      <c r="R252" s="119"/>
    </row>
    <row r="253" spans="1:919">
      <c r="A253" t="s">
        <v>409</v>
      </c>
      <c r="B253" t="s">
        <v>432</v>
      </c>
      <c r="C253" s="2">
        <v>45.45</v>
      </c>
      <c r="D253" s="2">
        <v>1.53</v>
      </c>
      <c r="E253" s="2">
        <v>7.38</v>
      </c>
      <c r="F253" s="2">
        <v>16.16</v>
      </c>
      <c r="H253" s="2">
        <v>12.3</v>
      </c>
      <c r="I253" s="2">
        <v>11.02</v>
      </c>
      <c r="J253" s="2">
        <v>1.62</v>
      </c>
      <c r="K253" s="2">
        <v>0.59</v>
      </c>
      <c r="Q253" t="s">
        <v>408</v>
      </c>
      <c r="R253" t="s">
        <v>395</v>
      </c>
    </row>
    <row r="254" spans="1:919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31"/>
      <c r="N254" s="131"/>
      <c r="O254" s="119"/>
      <c r="P254" s="119"/>
      <c r="Q254" s="119"/>
      <c r="R254" s="119"/>
    </row>
    <row r="255" spans="1:919">
      <c r="A255" t="s">
        <v>414</v>
      </c>
      <c r="B255" t="s">
        <v>432</v>
      </c>
      <c r="C255" s="2">
        <v>44.25</v>
      </c>
      <c r="D255" s="2">
        <v>1.52</v>
      </c>
      <c r="E255" s="2">
        <v>6.99</v>
      </c>
      <c r="F255" s="2">
        <v>20.329999999999998</v>
      </c>
      <c r="G255" s="2">
        <v>0.56999999999999995</v>
      </c>
      <c r="H255" s="2">
        <v>12.08</v>
      </c>
      <c r="I255" s="2">
        <v>10.44</v>
      </c>
      <c r="J255" s="2">
        <v>1.66</v>
      </c>
      <c r="K255" s="2">
        <v>0.34</v>
      </c>
      <c r="Q255" t="s">
        <v>410</v>
      </c>
      <c r="R255" t="s">
        <v>395</v>
      </c>
    </row>
    <row r="256" spans="1:919">
      <c r="C256" s="2"/>
      <c r="D256" s="2"/>
      <c r="E256" s="2"/>
      <c r="F256" s="2"/>
      <c r="G256" s="2"/>
      <c r="H256" s="2"/>
      <c r="I256" s="2"/>
      <c r="J256" s="2"/>
      <c r="K256" s="2"/>
    </row>
    <row r="257" spans="1:18">
      <c r="A257" s="65" t="s">
        <v>436</v>
      </c>
    </row>
    <row r="258" spans="1:18">
      <c r="A258" s="235" t="s">
        <v>440</v>
      </c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235"/>
      <c r="Q258" s="235"/>
      <c r="R258" s="235"/>
    </row>
    <row r="259" spans="1:18">
      <c r="A259" s="235" t="s">
        <v>437</v>
      </c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5"/>
      <c r="Q259" s="235"/>
      <c r="R259" s="235"/>
    </row>
    <row r="260" spans="1:18">
      <c r="A260" s="235" t="s">
        <v>438</v>
      </c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</row>
    <row r="261" spans="1:18">
      <c r="A261" s="235" t="s">
        <v>439</v>
      </c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</row>
    <row r="262" spans="1:18">
      <c r="A262" s="235" t="s">
        <v>441</v>
      </c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</row>
  </sheetData>
  <mergeCells count="5">
    <mergeCell ref="A259:R259"/>
    <mergeCell ref="A260:R260"/>
    <mergeCell ref="A261:R261"/>
    <mergeCell ref="A262:R262"/>
    <mergeCell ref="A258:R25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DC06-7BB8-4D0B-B630-7AD90B375D97}">
  <dimension ref="A1:WP374"/>
  <sheetViews>
    <sheetView topLeftCell="A330" zoomScale="80" zoomScaleNormal="80" workbookViewId="0">
      <selection activeCell="S119" sqref="S119"/>
    </sheetView>
  </sheetViews>
  <sheetFormatPr defaultRowHeight="14.5"/>
  <cols>
    <col min="1" max="1" width="22.453125" style="8" customWidth="1"/>
    <col min="2" max="2" width="25.54296875" style="2" customWidth="1"/>
    <col min="3" max="3" width="24.26953125" style="2" customWidth="1"/>
    <col min="4" max="4" width="23" style="2" customWidth="1"/>
    <col min="5" max="5" width="18.26953125" style="2" customWidth="1"/>
    <col min="6" max="6" width="21.26953125" bestFit="1" customWidth="1"/>
    <col min="7" max="7" width="19.54296875" style="9" customWidth="1"/>
    <col min="8" max="8" width="18.453125" style="9" bestFit="1" customWidth="1"/>
    <col min="9" max="9" width="20.7265625" style="53" bestFit="1" customWidth="1"/>
    <col min="10" max="10" width="16.7265625" style="53" bestFit="1" customWidth="1"/>
    <col min="11" max="11" width="15.453125" style="53" bestFit="1" customWidth="1"/>
    <col min="12" max="12" width="11.81640625" bestFit="1" customWidth="1"/>
    <col min="13" max="13" width="13.453125" bestFit="1" customWidth="1"/>
    <col min="14" max="14" width="11.81640625" bestFit="1" customWidth="1"/>
    <col min="15" max="15" width="10.453125" bestFit="1" customWidth="1"/>
  </cols>
  <sheetData>
    <row r="1" spans="1:16" ht="18.5">
      <c r="A1" s="181" t="s">
        <v>578</v>
      </c>
      <c r="B1"/>
    </row>
    <row r="2" spans="1:16" ht="34" thickBot="1">
      <c r="A2" s="182" t="s">
        <v>510</v>
      </c>
      <c r="B2" s="183" t="s">
        <v>579</v>
      </c>
      <c r="C2" s="198" t="s">
        <v>603</v>
      </c>
      <c r="D2" s="198" t="s">
        <v>617</v>
      </c>
      <c r="E2" s="183" t="s">
        <v>618</v>
      </c>
      <c r="F2" s="183" t="s">
        <v>602</v>
      </c>
      <c r="G2" s="183" t="s">
        <v>582</v>
      </c>
      <c r="H2" s="183" t="s">
        <v>583</v>
      </c>
      <c r="I2" s="183" t="s">
        <v>602</v>
      </c>
      <c r="J2" s="199" t="s">
        <v>584</v>
      </c>
      <c r="K2" s="199" t="s">
        <v>585</v>
      </c>
    </row>
    <row r="3" spans="1:16" ht="15" thickTop="1">
      <c r="A3" t="s">
        <v>586</v>
      </c>
      <c r="B3" t="s">
        <v>587</v>
      </c>
      <c r="C3" s="2" t="s">
        <v>594</v>
      </c>
      <c r="D3" s="16">
        <v>1152.5503220020805</v>
      </c>
      <c r="E3" s="2">
        <v>87</v>
      </c>
      <c r="F3" s="2" t="s">
        <v>588</v>
      </c>
      <c r="G3" s="9">
        <v>710</v>
      </c>
      <c r="H3" s="9">
        <v>310</v>
      </c>
      <c r="I3" s="53" t="s">
        <v>589</v>
      </c>
      <c r="J3" s="19">
        <v>24.112692746529039</v>
      </c>
      <c r="K3" s="200">
        <v>74.845759596219409</v>
      </c>
    </row>
    <row r="4" spans="1:16">
      <c r="A4" t="s">
        <v>586</v>
      </c>
      <c r="B4" t="s">
        <v>587</v>
      </c>
      <c r="C4" s="2" t="s">
        <v>594</v>
      </c>
      <c r="D4" s="16">
        <v>1155.9972173934057</v>
      </c>
      <c r="E4" s="2">
        <v>87</v>
      </c>
      <c r="F4" s="2" t="s">
        <v>588</v>
      </c>
      <c r="G4" s="9">
        <v>650</v>
      </c>
      <c r="H4" s="9">
        <v>310</v>
      </c>
      <c r="I4" s="53" t="s">
        <v>589</v>
      </c>
      <c r="J4" s="19">
        <v>24.112692746529039</v>
      </c>
      <c r="K4" s="200">
        <v>75.864961076676138</v>
      </c>
    </row>
    <row r="5" spans="1:16">
      <c r="A5" t="s">
        <v>586</v>
      </c>
      <c r="B5" t="s">
        <v>587</v>
      </c>
      <c r="C5" s="2" t="s">
        <v>594</v>
      </c>
      <c r="D5" s="16">
        <v>1131.1439351855488</v>
      </c>
      <c r="E5" s="2">
        <v>87</v>
      </c>
      <c r="F5" s="2" t="s">
        <v>588</v>
      </c>
      <c r="G5" s="9">
        <v>750</v>
      </c>
      <c r="H5" s="9">
        <v>310</v>
      </c>
      <c r="I5" s="53" t="s">
        <v>589</v>
      </c>
      <c r="J5" s="19">
        <v>24.112692746529039</v>
      </c>
      <c r="K5" s="200">
        <v>67.558485617507941</v>
      </c>
    </row>
    <row r="6" spans="1:16">
      <c r="A6" t="s">
        <v>586</v>
      </c>
      <c r="B6" t="s">
        <v>587</v>
      </c>
      <c r="C6" s="2" t="s">
        <v>594</v>
      </c>
      <c r="D6" s="16">
        <v>1132.071145650883</v>
      </c>
      <c r="E6" s="2">
        <v>87</v>
      </c>
      <c r="F6" s="2" t="s">
        <v>588</v>
      </c>
      <c r="G6" s="9">
        <v>630</v>
      </c>
      <c r="H6" s="9">
        <v>310</v>
      </c>
      <c r="I6" s="53" t="s">
        <v>589</v>
      </c>
      <c r="J6" s="19">
        <v>24.112692746529039</v>
      </c>
      <c r="K6" s="200">
        <v>69.321209530846161</v>
      </c>
    </row>
    <row r="7" spans="1:16">
      <c r="A7" t="s">
        <v>586</v>
      </c>
      <c r="B7" t="s">
        <v>587</v>
      </c>
      <c r="C7" s="2" t="s">
        <v>594</v>
      </c>
      <c r="D7" s="16">
        <v>1153.7254860248472</v>
      </c>
      <c r="E7" s="2">
        <v>87</v>
      </c>
      <c r="F7" s="2" t="s">
        <v>588</v>
      </c>
      <c r="G7" s="9">
        <v>650</v>
      </c>
      <c r="H7" s="9">
        <v>310</v>
      </c>
      <c r="I7" s="53" t="s">
        <v>589</v>
      </c>
      <c r="J7" s="19">
        <v>24.112692746529039</v>
      </c>
      <c r="K7" s="200">
        <v>75.405719296122882</v>
      </c>
    </row>
    <row r="8" spans="1:16">
      <c r="A8"/>
      <c r="B8"/>
      <c r="C8"/>
      <c r="D8" s="16"/>
      <c r="E8"/>
      <c r="G8" s="95"/>
    </row>
    <row r="9" spans="1:16">
      <c r="A9"/>
      <c r="B9"/>
      <c r="C9"/>
      <c r="D9" s="16"/>
      <c r="E9"/>
    </row>
    <row r="10" spans="1:16" ht="18.5">
      <c r="A10" s="181" t="s">
        <v>590</v>
      </c>
      <c r="C10"/>
      <c r="D10" s="16"/>
      <c r="E10"/>
    </row>
    <row r="11" spans="1:16" ht="34" thickBot="1">
      <c r="A11" s="182" t="s">
        <v>510</v>
      </c>
      <c r="B11" s="183" t="s">
        <v>579</v>
      </c>
      <c r="C11" s="198" t="s">
        <v>604</v>
      </c>
      <c r="D11" s="198" t="s">
        <v>601</v>
      </c>
      <c r="E11" s="183" t="s">
        <v>580</v>
      </c>
      <c r="F11" s="183" t="s">
        <v>581</v>
      </c>
      <c r="G11" s="183" t="s">
        <v>582</v>
      </c>
      <c r="H11" s="183" t="s">
        <v>583</v>
      </c>
      <c r="I11" s="183" t="s">
        <v>602</v>
      </c>
      <c r="J11" s="199" t="s">
        <v>584</v>
      </c>
      <c r="K11" s="199" t="s">
        <v>591</v>
      </c>
    </row>
    <row r="12" spans="1:16" ht="15" thickTop="1">
      <c r="A12" s="8" t="s">
        <v>592</v>
      </c>
      <c r="B12" s="2" t="s">
        <v>593</v>
      </c>
      <c r="C12" s="2" t="s">
        <v>594</v>
      </c>
      <c r="D12" s="13">
        <v>905.90040835341426</v>
      </c>
      <c r="E12" s="2">
        <v>39</v>
      </c>
      <c r="F12" s="2" t="s">
        <v>595</v>
      </c>
      <c r="G12" s="178">
        <v>64.392351767205312</v>
      </c>
      <c r="H12" s="9">
        <v>120</v>
      </c>
      <c r="I12" s="53" t="s">
        <v>596</v>
      </c>
      <c r="J12" s="19">
        <v>24.018010755475508</v>
      </c>
      <c r="K12" s="19">
        <v>51.86608116211454</v>
      </c>
      <c r="M12" s="15"/>
    </row>
    <row r="13" spans="1:16">
      <c r="A13" s="8" t="s">
        <v>592</v>
      </c>
      <c r="B13" s="2" t="s">
        <v>593</v>
      </c>
      <c r="C13" s="2" t="s">
        <v>594</v>
      </c>
      <c r="D13" s="13">
        <v>914.52693037076722</v>
      </c>
      <c r="E13" s="2">
        <v>39</v>
      </c>
      <c r="F13" s="2" t="s">
        <v>595</v>
      </c>
      <c r="G13" s="178">
        <v>117.63770037983647</v>
      </c>
      <c r="H13" s="9">
        <v>120</v>
      </c>
      <c r="I13" s="53" t="s">
        <v>596</v>
      </c>
      <c r="J13" s="19">
        <v>24.018010755475508</v>
      </c>
      <c r="K13" s="19">
        <v>54.409502894580861</v>
      </c>
      <c r="M13" s="15"/>
      <c r="O13" s="123"/>
      <c r="P13" s="123"/>
    </row>
    <row r="14" spans="1:16">
      <c r="A14" s="8" t="s">
        <v>592</v>
      </c>
      <c r="B14" s="2" t="s">
        <v>593</v>
      </c>
      <c r="C14" s="2" t="s">
        <v>594</v>
      </c>
      <c r="D14" s="13">
        <v>920.16499210172105</v>
      </c>
      <c r="E14" s="2">
        <v>39</v>
      </c>
      <c r="F14" s="2" t="s">
        <v>595</v>
      </c>
      <c r="G14" s="178">
        <v>93.062924097083666</v>
      </c>
      <c r="H14" s="9">
        <v>120</v>
      </c>
      <c r="I14" s="53" t="s">
        <v>596</v>
      </c>
      <c r="J14" s="19">
        <v>24.018010755475508</v>
      </c>
      <c r="K14" s="19">
        <v>56.070581385986543</v>
      </c>
      <c r="M14" s="15"/>
      <c r="P14" s="123"/>
    </row>
    <row r="15" spans="1:16">
      <c r="A15" s="8" t="s">
        <v>592</v>
      </c>
      <c r="B15" s="2" t="s">
        <v>593</v>
      </c>
      <c r="C15" s="2" t="s">
        <v>594</v>
      </c>
      <c r="D15" s="13">
        <v>925.48583806752742</v>
      </c>
      <c r="E15" s="2">
        <v>39</v>
      </c>
      <c r="F15" s="2" t="s">
        <v>595</v>
      </c>
      <c r="G15" s="178">
        <v>35.721779437327001</v>
      </c>
      <c r="H15" s="9">
        <v>120</v>
      </c>
      <c r="I15" s="53" t="s">
        <v>596</v>
      </c>
      <c r="J15" s="19">
        <v>24.018010755475508</v>
      </c>
      <c r="K15" s="19">
        <v>57.076157834237748</v>
      </c>
      <c r="M15" s="15"/>
    </row>
    <row r="16" spans="1:16">
      <c r="A16" s="8" t="s">
        <v>592</v>
      </c>
      <c r="B16" s="2" t="s">
        <v>593</v>
      </c>
      <c r="C16" s="2" t="s">
        <v>594</v>
      </c>
      <c r="D16" s="13">
        <v>928.18265843461313</v>
      </c>
      <c r="E16" s="2">
        <v>39</v>
      </c>
      <c r="F16" s="2" t="s">
        <v>595</v>
      </c>
      <c r="G16" s="178">
        <v>115.58980235627376</v>
      </c>
      <c r="H16" s="9">
        <v>120</v>
      </c>
      <c r="I16" s="53" t="s">
        <v>596</v>
      </c>
      <c r="J16" s="19">
        <v>24.018010755475508</v>
      </c>
      <c r="K16" s="19">
        <v>56.98963967845927</v>
      </c>
      <c r="M16" s="15"/>
    </row>
    <row r="17" spans="1:13">
      <c r="A17" s="8" t="s">
        <v>592</v>
      </c>
      <c r="B17" s="2" t="s">
        <v>593</v>
      </c>
      <c r="C17" s="2" t="s">
        <v>594</v>
      </c>
      <c r="D17" s="13">
        <v>928.8674364963498</v>
      </c>
      <c r="E17" s="2">
        <v>39</v>
      </c>
      <c r="F17" s="2" t="s">
        <v>595</v>
      </c>
      <c r="G17" s="178">
        <v>62.344453743642603</v>
      </c>
      <c r="H17" s="9">
        <v>120</v>
      </c>
      <c r="I17" s="53" t="s">
        <v>596</v>
      </c>
      <c r="J17" s="19">
        <v>24.018010755475508</v>
      </c>
      <c r="K17" s="19">
        <v>58.095514528284284</v>
      </c>
      <c r="M17" s="15"/>
    </row>
    <row r="18" spans="1:13">
      <c r="A18" s="8" t="s">
        <v>592</v>
      </c>
      <c r="B18" s="2" t="s">
        <v>593</v>
      </c>
      <c r="C18" s="2" t="s">
        <v>594</v>
      </c>
      <c r="D18" s="13">
        <v>929.39327254947307</v>
      </c>
      <c r="E18" s="2">
        <v>39</v>
      </c>
      <c r="F18" s="2" t="s">
        <v>595</v>
      </c>
      <c r="G18" s="178">
        <v>68.488147814330802</v>
      </c>
      <c r="H18" s="9">
        <v>120</v>
      </c>
      <c r="I18" s="53" t="s">
        <v>596</v>
      </c>
      <c r="J18" s="19">
        <v>24.018010755475508</v>
      </c>
      <c r="K18" s="19">
        <v>57.589845788772443</v>
      </c>
      <c r="M18" s="15"/>
    </row>
    <row r="19" spans="1:13">
      <c r="A19" s="8" t="s">
        <v>592</v>
      </c>
      <c r="B19" s="2" t="s">
        <v>593</v>
      </c>
      <c r="C19" s="2" t="s">
        <v>594</v>
      </c>
      <c r="D19" s="13">
        <v>943.63017541764248</v>
      </c>
      <c r="E19" s="2">
        <v>39</v>
      </c>
      <c r="F19" s="2" t="s">
        <v>595</v>
      </c>
      <c r="G19" s="178">
        <v>125.8292924740875</v>
      </c>
      <c r="H19" s="9">
        <v>120</v>
      </c>
      <c r="I19" s="53" t="s">
        <v>596</v>
      </c>
      <c r="J19" s="19">
        <v>24.018010755475508</v>
      </c>
      <c r="K19" s="19">
        <v>60.210563515204008</v>
      </c>
      <c r="M19" s="15"/>
    </row>
    <row r="20" spans="1:13">
      <c r="A20" s="8" t="s">
        <v>592</v>
      </c>
      <c r="B20" s="2" t="s">
        <v>593</v>
      </c>
      <c r="C20" s="2" t="s">
        <v>594</v>
      </c>
      <c r="D20" s="13">
        <v>952.10597915046014</v>
      </c>
      <c r="E20" s="2">
        <v>39</v>
      </c>
      <c r="F20" s="2" t="s">
        <v>595</v>
      </c>
      <c r="G20" s="178">
        <v>54.152861649391625</v>
      </c>
      <c r="H20" s="9">
        <v>120</v>
      </c>
      <c r="I20" s="53" t="s">
        <v>596</v>
      </c>
      <c r="J20" s="19">
        <v>24.018010755475508</v>
      </c>
      <c r="K20" s="19">
        <v>63.44140646261588</v>
      </c>
      <c r="M20" s="15"/>
    </row>
    <row r="21" spans="1:13">
      <c r="A21" s="8" t="s">
        <v>592</v>
      </c>
      <c r="B21" s="2" t="s">
        <v>593</v>
      </c>
      <c r="C21" s="2" t="s">
        <v>594</v>
      </c>
      <c r="D21" s="13">
        <v>956.87519196082417</v>
      </c>
      <c r="E21" s="2">
        <v>39</v>
      </c>
      <c r="F21" s="2" t="s">
        <v>595</v>
      </c>
      <c r="G21" s="178">
        <v>64.392351767205312</v>
      </c>
      <c r="H21" s="9">
        <v>120</v>
      </c>
      <c r="I21" s="53" t="s">
        <v>596</v>
      </c>
      <c r="J21" s="19">
        <v>24.018010755475508</v>
      </c>
      <c r="K21" s="19">
        <v>64.340254157432199</v>
      </c>
      <c r="M21" s="15"/>
    </row>
    <row r="22" spans="1:13">
      <c r="A22" s="8" t="s">
        <v>592</v>
      </c>
      <c r="B22" s="2" t="s">
        <v>593</v>
      </c>
      <c r="C22" s="2" t="s">
        <v>594</v>
      </c>
      <c r="D22" s="13">
        <v>957.89305683877012</v>
      </c>
      <c r="E22" s="2">
        <v>39</v>
      </c>
      <c r="F22" s="2" t="s">
        <v>595</v>
      </c>
      <c r="G22" s="178">
        <v>127.8771904976502</v>
      </c>
      <c r="H22" s="9">
        <v>120</v>
      </c>
      <c r="I22" s="53" t="s">
        <v>596</v>
      </c>
      <c r="J22" s="19">
        <v>24.018010755475508</v>
      </c>
      <c r="K22" s="19">
        <v>63.304292844223085</v>
      </c>
      <c r="M22" s="15"/>
    </row>
    <row r="23" spans="1:13">
      <c r="A23" s="8" t="s">
        <v>592</v>
      </c>
      <c r="B23" s="2" t="s">
        <v>593</v>
      </c>
      <c r="C23" s="2" t="s">
        <v>594</v>
      </c>
      <c r="D23" s="13">
        <v>965.4805166335185</v>
      </c>
      <c r="E23" s="2">
        <v>39</v>
      </c>
      <c r="F23" s="2" t="s">
        <v>595</v>
      </c>
      <c r="G23" s="178">
        <v>277.37374621773006</v>
      </c>
      <c r="H23" s="9">
        <v>120</v>
      </c>
      <c r="I23" s="53" t="s">
        <v>596</v>
      </c>
      <c r="J23" s="19">
        <v>24.018010755475508</v>
      </c>
      <c r="K23" s="19">
        <v>64.229818756387786</v>
      </c>
      <c r="M23" s="15"/>
    </row>
    <row r="24" spans="1:13">
      <c r="A24" s="8" t="s">
        <v>592</v>
      </c>
      <c r="B24" s="2" t="s">
        <v>593</v>
      </c>
      <c r="C24" s="2" t="s">
        <v>594</v>
      </c>
      <c r="D24" s="13">
        <v>965.80605115178969</v>
      </c>
      <c r="E24" s="2">
        <v>39</v>
      </c>
      <c r="F24" s="2" t="s">
        <v>595</v>
      </c>
      <c r="G24" s="178">
        <v>193.40992725165779</v>
      </c>
      <c r="H24" s="9">
        <v>120</v>
      </c>
      <c r="I24" s="53" t="s">
        <v>596</v>
      </c>
      <c r="J24" s="19">
        <v>24.018010755475508</v>
      </c>
      <c r="K24" s="19">
        <v>65.128836199712808</v>
      </c>
      <c r="M24" s="15"/>
    </row>
    <row r="25" spans="1:13">
      <c r="A25" s="8" t="s">
        <v>592</v>
      </c>
      <c r="B25" s="2" t="s">
        <v>593</v>
      </c>
      <c r="C25" s="2" t="s">
        <v>594</v>
      </c>
      <c r="D25" s="13">
        <v>966.96996847176604</v>
      </c>
      <c r="E25" s="2">
        <v>39</v>
      </c>
      <c r="F25" s="2" t="s">
        <v>595</v>
      </c>
      <c r="G25" s="178">
        <v>125.8292924740875</v>
      </c>
      <c r="H25" s="9">
        <v>120</v>
      </c>
      <c r="I25" s="53" t="s">
        <v>596</v>
      </c>
      <c r="J25" s="19">
        <v>24.018010755475508</v>
      </c>
      <c r="K25" s="19">
        <v>66.427986220715482</v>
      </c>
      <c r="M25" s="15"/>
    </row>
    <row r="26" spans="1:13">
      <c r="A26" s="8" t="s">
        <v>592</v>
      </c>
      <c r="B26" s="2" t="s">
        <v>593</v>
      </c>
      <c r="C26" s="2" t="s">
        <v>594</v>
      </c>
      <c r="D26" s="13">
        <v>969.46652324885952</v>
      </c>
      <c r="E26" s="2">
        <v>39</v>
      </c>
      <c r="F26" s="2" t="s">
        <v>595</v>
      </c>
      <c r="G26" s="178">
        <v>199.55362132234598</v>
      </c>
      <c r="H26" s="9">
        <v>120</v>
      </c>
      <c r="I26" s="53" t="s">
        <v>596</v>
      </c>
      <c r="J26" s="19">
        <v>24.018010755475508</v>
      </c>
      <c r="K26" s="19">
        <v>66.826134134412357</v>
      </c>
      <c r="M26" s="15"/>
    </row>
    <row r="27" spans="1:13">
      <c r="A27" s="8" t="s">
        <v>592</v>
      </c>
      <c r="B27" s="2" t="s">
        <v>593</v>
      </c>
      <c r="C27" s="2" t="s">
        <v>594</v>
      </c>
      <c r="D27" s="13">
        <v>973.42064587479103</v>
      </c>
      <c r="E27" s="2">
        <v>39</v>
      </c>
      <c r="F27" s="2" t="s">
        <v>595</v>
      </c>
      <c r="G27" s="178">
        <v>142.21247666258935</v>
      </c>
      <c r="H27" s="9">
        <v>120</v>
      </c>
      <c r="I27" s="53" t="s">
        <v>596</v>
      </c>
      <c r="J27" s="19">
        <v>24.018010755475508</v>
      </c>
      <c r="K27" s="19">
        <v>67.320129885994902</v>
      </c>
      <c r="M27" s="15"/>
    </row>
    <row r="28" spans="1:13">
      <c r="A28" s="8" t="s">
        <v>592</v>
      </c>
      <c r="B28" s="2" t="s">
        <v>593</v>
      </c>
      <c r="C28" s="2" t="s">
        <v>594</v>
      </c>
      <c r="D28" s="13">
        <v>973.65280206038312</v>
      </c>
      <c r="E28" s="2">
        <v>39</v>
      </c>
      <c r="F28" s="2" t="s">
        <v>595</v>
      </c>
      <c r="G28" s="178">
        <v>199.55362132234598</v>
      </c>
      <c r="H28" s="9">
        <v>120</v>
      </c>
      <c r="I28" s="53" t="s">
        <v>596</v>
      </c>
      <c r="J28" s="19">
        <v>24.018010755475508</v>
      </c>
      <c r="K28" s="19">
        <v>66.647318738144762</v>
      </c>
      <c r="M28" s="15"/>
    </row>
    <row r="29" spans="1:13">
      <c r="A29" s="8" t="s">
        <v>592</v>
      </c>
      <c r="B29" s="2" t="s">
        <v>593</v>
      </c>
      <c r="C29" s="2" t="s">
        <v>594</v>
      </c>
      <c r="D29" s="13">
        <v>976.27596180313583</v>
      </c>
      <c r="E29" s="2">
        <v>39</v>
      </c>
      <c r="F29" s="2" t="s">
        <v>595</v>
      </c>
      <c r="G29" s="178">
        <v>144.26037468615209</v>
      </c>
      <c r="H29" s="9">
        <v>120</v>
      </c>
      <c r="I29" s="53" t="s">
        <v>596</v>
      </c>
      <c r="J29" s="19">
        <v>24.018010755475508</v>
      </c>
      <c r="K29" s="19">
        <v>67.166825620214155</v>
      </c>
      <c r="M29" s="15"/>
    </row>
    <row r="30" spans="1:13">
      <c r="A30" s="8" t="s">
        <v>592</v>
      </c>
      <c r="B30" s="2" t="s">
        <v>593</v>
      </c>
      <c r="C30" s="2" t="s">
        <v>594</v>
      </c>
      <c r="D30" s="13">
        <v>976.84712091052415</v>
      </c>
      <c r="E30" s="2">
        <v>39</v>
      </c>
      <c r="F30" s="2" t="s">
        <v>595</v>
      </c>
      <c r="G30" s="178">
        <v>125.8292924740875</v>
      </c>
      <c r="H30" s="9">
        <v>120</v>
      </c>
      <c r="I30" s="53" t="s">
        <v>596</v>
      </c>
      <c r="J30" s="19">
        <v>24.018010755475508</v>
      </c>
      <c r="K30" s="19">
        <v>67.856762445396313</v>
      </c>
      <c r="M30" s="15"/>
    </row>
    <row r="31" spans="1:13">
      <c r="A31" s="8" t="s">
        <v>592</v>
      </c>
      <c r="B31" s="2" t="s">
        <v>593</v>
      </c>
      <c r="C31" s="2" t="s">
        <v>594</v>
      </c>
      <c r="D31" s="13">
        <v>978.58460869822136</v>
      </c>
      <c r="E31" s="2">
        <v>39</v>
      </c>
      <c r="F31" s="2" t="s">
        <v>595</v>
      </c>
      <c r="G31" s="178">
        <v>179.07464108671863</v>
      </c>
      <c r="H31" s="9">
        <v>120</v>
      </c>
      <c r="I31" s="53" t="s">
        <v>596</v>
      </c>
      <c r="J31" s="19">
        <v>24.018010755475508</v>
      </c>
      <c r="K31" s="19">
        <v>67.610053879707451</v>
      </c>
      <c r="M31" s="15"/>
    </row>
    <row r="32" spans="1:13">
      <c r="A32" s="8" t="s">
        <v>592</v>
      </c>
      <c r="B32" s="2" t="s">
        <v>593</v>
      </c>
      <c r="C32" s="2" t="s">
        <v>594</v>
      </c>
      <c r="D32" s="13">
        <v>986.25796342715296</v>
      </c>
      <c r="E32" s="2">
        <v>39</v>
      </c>
      <c r="F32" s="2" t="s">
        <v>595</v>
      </c>
      <c r="G32" s="178">
        <v>164.73935492177949</v>
      </c>
      <c r="H32" s="9">
        <v>120</v>
      </c>
      <c r="I32" s="53" t="s">
        <v>596</v>
      </c>
      <c r="J32" s="19">
        <v>24.018010755475508</v>
      </c>
      <c r="K32" s="19">
        <v>69.927088705443254</v>
      </c>
      <c r="M32" s="15"/>
    </row>
    <row r="33" spans="1:16">
      <c r="A33" s="186" t="s">
        <v>592</v>
      </c>
      <c r="B33" s="184" t="s">
        <v>593</v>
      </c>
      <c r="C33" s="184" t="s">
        <v>594</v>
      </c>
      <c r="D33" s="187">
        <v>991.04376555016927</v>
      </c>
      <c r="E33" s="184">
        <v>39</v>
      </c>
      <c r="F33" s="184" t="s">
        <v>595</v>
      </c>
      <c r="G33" s="202">
        <v>185.21833515740687</v>
      </c>
      <c r="H33" s="9">
        <v>120</v>
      </c>
      <c r="I33" s="191" t="s">
        <v>596</v>
      </c>
      <c r="J33" s="204">
        <v>24.018010755475508</v>
      </c>
      <c r="K33" s="204">
        <v>70.524181609152166</v>
      </c>
      <c r="M33" s="15"/>
    </row>
    <row r="34" spans="1:16">
      <c r="A34" s="8" t="s">
        <v>592</v>
      </c>
      <c r="B34" s="2" t="s">
        <v>597</v>
      </c>
      <c r="C34" s="2" t="s">
        <v>594</v>
      </c>
      <c r="D34" s="13">
        <v>743.17627565950431</v>
      </c>
      <c r="E34" s="2">
        <v>39</v>
      </c>
      <c r="F34" s="2" t="s">
        <v>595</v>
      </c>
      <c r="G34" s="178">
        <v>7.9346036098883017</v>
      </c>
      <c r="H34" s="176">
        <v>120</v>
      </c>
      <c r="I34" s="53" t="s">
        <v>596</v>
      </c>
      <c r="J34" s="19">
        <v>8.946481806671617</v>
      </c>
      <c r="K34" s="19">
        <v>44.337464645011423</v>
      </c>
      <c r="M34" s="15"/>
    </row>
    <row r="35" spans="1:16">
      <c r="A35" s="8" t="s">
        <v>592</v>
      </c>
      <c r="B35" s="2" t="s">
        <v>597</v>
      </c>
      <c r="C35" s="2" t="s">
        <v>594</v>
      </c>
      <c r="D35" s="13">
        <v>752.86504053451199</v>
      </c>
      <c r="E35" s="2">
        <v>39</v>
      </c>
      <c r="F35" s="2" t="s">
        <v>595</v>
      </c>
      <c r="G35" s="178">
        <v>-10.23398573483999</v>
      </c>
      <c r="H35" s="9">
        <v>120</v>
      </c>
      <c r="I35" s="53" t="s">
        <v>596</v>
      </c>
      <c r="J35" s="19">
        <v>7.6655901886527422</v>
      </c>
      <c r="K35" s="19">
        <v>29.178510456348523</v>
      </c>
      <c r="M35" s="15"/>
      <c r="O35" s="123"/>
      <c r="P35" s="123"/>
    </row>
    <row r="36" spans="1:16">
      <c r="A36" s="8" t="s">
        <v>592</v>
      </c>
      <c r="B36" s="2" t="s">
        <v>597</v>
      </c>
      <c r="C36" s="2" t="s">
        <v>594</v>
      </c>
      <c r="D36" s="13">
        <v>755.73590018786581</v>
      </c>
      <c r="E36" s="2">
        <v>39</v>
      </c>
      <c r="F36" s="2" t="s">
        <v>595</v>
      </c>
      <c r="G36" s="178">
        <v>-18.795899800619353</v>
      </c>
      <c r="H36" s="9">
        <v>120</v>
      </c>
      <c r="I36" s="53" t="s">
        <v>596</v>
      </c>
      <c r="J36" s="19">
        <v>6.2140484719640687</v>
      </c>
      <c r="K36" s="19">
        <v>28.498222908996301</v>
      </c>
      <c r="M36" s="15"/>
      <c r="P36" s="123"/>
    </row>
    <row r="37" spans="1:16">
      <c r="A37" s="8" t="s">
        <v>592</v>
      </c>
      <c r="B37" s="2" t="s">
        <v>597</v>
      </c>
      <c r="C37" s="2" t="s">
        <v>594</v>
      </c>
      <c r="D37" s="13">
        <v>764.95587496237579</v>
      </c>
      <c r="E37" s="2">
        <v>39</v>
      </c>
      <c r="F37" s="2" t="s">
        <v>595</v>
      </c>
      <c r="G37" s="178">
        <v>-7.1638946953759604</v>
      </c>
      <c r="H37" s="9">
        <v>120</v>
      </c>
      <c r="I37" s="53" t="s">
        <v>596</v>
      </c>
      <c r="J37" s="19">
        <v>5.7819496629047817</v>
      </c>
      <c r="K37" s="19">
        <v>29.959795593249584</v>
      </c>
      <c r="M37" s="15"/>
    </row>
    <row r="38" spans="1:16">
      <c r="A38" s="8" t="s">
        <v>592</v>
      </c>
      <c r="B38" s="2" t="s">
        <v>597</v>
      </c>
      <c r="C38" s="2" t="s">
        <v>594</v>
      </c>
      <c r="D38" s="13">
        <v>768.26153182022551</v>
      </c>
      <c r="E38" s="2">
        <v>39</v>
      </c>
      <c r="F38" s="2" t="s">
        <v>595</v>
      </c>
      <c r="G38" s="178">
        <v>19.211993755041089</v>
      </c>
      <c r="H38" s="9">
        <v>120</v>
      </c>
      <c r="I38" s="53" t="s">
        <v>596</v>
      </c>
      <c r="J38" s="19">
        <v>9.2441361293808821</v>
      </c>
      <c r="K38" s="19">
        <v>44.561934314703429</v>
      </c>
      <c r="M38" s="15"/>
    </row>
    <row r="39" spans="1:16">
      <c r="A39" s="8" t="s">
        <v>592</v>
      </c>
      <c r="B39" s="2" t="s">
        <v>597</v>
      </c>
      <c r="C39" s="2" t="s">
        <v>594</v>
      </c>
      <c r="D39" s="13">
        <v>768.63259409740181</v>
      </c>
      <c r="E39" s="2">
        <v>39</v>
      </c>
      <c r="F39" s="2" t="s">
        <v>595</v>
      </c>
      <c r="G39" s="178">
        <v>-14.138826224564204</v>
      </c>
      <c r="H39" s="9">
        <v>120</v>
      </c>
      <c r="I39" s="53" t="s">
        <v>596</v>
      </c>
      <c r="J39" s="19">
        <v>6.330674108824498</v>
      </c>
      <c r="K39" s="19">
        <v>29.842332000052142</v>
      </c>
      <c r="M39" s="15"/>
    </row>
    <row r="40" spans="1:16">
      <c r="A40" s="8" t="s">
        <v>592</v>
      </c>
      <c r="B40" s="2" t="s">
        <v>597</v>
      </c>
      <c r="C40" s="2" t="s">
        <v>594</v>
      </c>
      <c r="D40" s="13">
        <v>779.3784876318839</v>
      </c>
      <c r="E40" s="2">
        <v>39</v>
      </c>
      <c r="F40" s="2" t="s">
        <v>595</v>
      </c>
      <c r="G40" s="178">
        <v>-3.2075980276678906</v>
      </c>
      <c r="H40" s="9">
        <v>120</v>
      </c>
      <c r="I40" s="53" t="s">
        <v>596</v>
      </c>
      <c r="J40" s="19">
        <v>13.103828968193691</v>
      </c>
      <c r="K40" s="19">
        <v>44.933759089225262</v>
      </c>
      <c r="M40" s="15"/>
    </row>
    <row r="41" spans="1:16">
      <c r="A41" s="8" t="s">
        <v>592</v>
      </c>
      <c r="B41" s="2" t="s">
        <v>597</v>
      </c>
      <c r="C41" s="2" t="s">
        <v>594</v>
      </c>
      <c r="D41" s="13">
        <v>781.83381374855355</v>
      </c>
      <c r="E41" s="2">
        <v>39</v>
      </c>
      <c r="F41" s="2" t="s">
        <v>595</v>
      </c>
      <c r="G41" s="178">
        <v>-22.324958393991547</v>
      </c>
      <c r="H41" s="9">
        <v>120</v>
      </c>
      <c r="I41" s="53" t="s">
        <v>596</v>
      </c>
      <c r="J41" s="19">
        <v>6.5627000477863673</v>
      </c>
      <c r="K41" s="19">
        <v>29.528823322682101</v>
      </c>
      <c r="M41" s="15"/>
    </row>
    <row r="42" spans="1:16">
      <c r="A42" s="8" t="s">
        <v>592</v>
      </c>
      <c r="B42" s="2" t="s">
        <v>597</v>
      </c>
      <c r="C42" s="2" t="s">
        <v>594</v>
      </c>
      <c r="D42" s="13">
        <v>787.24463498010186</v>
      </c>
      <c r="E42" s="2">
        <v>39</v>
      </c>
      <c r="F42" s="2" t="s">
        <v>595</v>
      </c>
      <c r="G42" s="178">
        <v>-18.611168202124016</v>
      </c>
      <c r="H42" s="9">
        <v>120</v>
      </c>
      <c r="I42" s="53" t="s">
        <v>596</v>
      </c>
      <c r="J42" s="19">
        <v>5.785741020287368</v>
      </c>
      <c r="K42" s="19">
        <v>30.543827254834376</v>
      </c>
      <c r="M42" s="15"/>
      <c r="O42" s="123"/>
    </row>
    <row r="43" spans="1:16">
      <c r="A43" s="8" t="s">
        <v>592</v>
      </c>
      <c r="B43" s="2" t="s">
        <v>597</v>
      </c>
      <c r="C43" s="2" t="s">
        <v>594</v>
      </c>
      <c r="D43" s="13">
        <v>787.8787355628167</v>
      </c>
      <c r="E43" s="2">
        <v>39</v>
      </c>
      <c r="F43" s="2" t="s">
        <v>595</v>
      </c>
      <c r="G43" s="178">
        <v>2.4415888260174157</v>
      </c>
      <c r="H43" s="9">
        <v>120</v>
      </c>
      <c r="I43" s="53" t="s">
        <v>596</v>
      </c>
      <c r="J43" s="19">
        <v>13.226597560882791</v>
      </c>
      <c r="K43" s="19">
        <v>45.086659331798849</v>
      </c>
      <c r="M43" s="15"/>
    </row>
    <row r="44" spans="1:16">
      <c r="A44" s="8" t="s">
        <v>592</v>
      </c>
      <c r="B44" s="2" t="s">
        <v>597</v>
      </c>
      <c r="C44" s="2" t="s">
        <v>594</v>
      </c>
      <c r="D44" s="13">
        <v>797.94954602308098</v>
      </c>
      <c r="E44" s="2">
        <v>39</v>
      </c>
      <c r="F44" s="2" t="s">
        <v>595</v>
      </c>
      <c r="G44" s="178">
        <v>3.2497073229581397</v>
      </c>
      <c r="H44" s="9">
        <v>120</v>
      </c>
      <c r="I44" s="53" t="s">
        <v>596</v>
      </c>
      <c r="J44" s="19">
        <v>8.4275421151757506</v>
      </c>
      <c r="K44" s="19">
        <v>43.464296268134646</v>
      </c>
      <c r="M44" s="15"/>
    </row>
    <row r="45" spans="1:16">
      <c r="A45" s="8" t="s">
        <v>592</v>
      </c>
      <c r="B45" s="2" t="s">
        <v>597</v>
      </c>
      <c r="C45" s="2" t="s">
        <v>594</v>
      </c>
      <c r="D45" s="13">
        <v>799.89734134910384</v>
      </c>
      <c r="E45" s="2">
        <v>39</v>
      </c>
      <c r="F45" s="2" t="s">
        <v>595</v>
      </c>
      <c r="G45" s="178">
        <v>-16.628440898189822</v>
      </c>
      <c r="H45" s="9">
        <v>120</v>
      </c>
      <c r="I45" s="53" t="s">
        <v>596</v>
      </c>
      <c r="J45" s="19">
        <v>5.1118781458465978</v>
      </c>
      <c r="K45" s="19">
        <v>27.951860882458028</v>
      </c>
      <c r="M45" s="15"/>
    </row>
    <row r="46" spans="1:16">
      <c r="A46" s="8" t="s">
        <v>592</v>
      </c>
      <c r="B46" s="2" t="s">
        <v>597</v>
      </c>
      <c r="C46" s="2" t="s">
        <v>594</v>
      </c>
      <c r="D46" s="13">
        <v>804.66351186352551</v>
      </c>
      <c r="E46" s="2">
        <v>39</v>
      </c>
      <c r="F46" s="2" t="s">
        <v>595</v>
      </c>
      <c r="G46" s="178">
        <v>2.6004416094997262</v>
      </c>
      <c r="H46" s="9">
        <v>120</v>
      </c>
      <c r="I46" s="53" t="s">
        <v>596</v>
      </c>
      <c r="J46" s="19">
        <v>17.678035323511544</v>
      </c>
      <c r="K46" s="19">
        <v>44.556429583489155</v>
      </c>
      <c r="M46" s="15"/>
    </row>
    <row r="47" spans="1:16">
      <c r="A47" s="8" t="s">
        <v>592</v>
      </c>
      <c r="B47" s="2" t="s">
        <v>597</v>
      </c>
      <c r="C47" s="2" t="s">
        <v>594</v>
      </c>
      <c r="D47" s="13">
        <v>805.5600110479462</v>
      </c>
      <c r="E47" s="2">
        <v>39</v>
      </c>
      <c r="F47" s="2" t="s">
        <v>595</v>
      </c>
      <c r="G47" s="178">
        <v>11.241863282047094</v>
      </c>
      <c r="H47" s="9">
        <v>120</v>
      </c>
      <c r="I47" s="53" t="s">
        <v>596</v>
      </c>
      <c r="J47" s="19">
        <v>15.975519760473755</v>
      </c>
      <c r="K47" s="19">
        <v>44.901266082145938</v>
      </c>
      <c r="M47" s="15"/>
    </row>
    <row r="48" spans="1:16">
      <c r="A48" s="8" t="s">
        <v>592</v>
      </c>
      <c r="B48" s="2" t="s">
        <v>597</v>
      </c>
      <c r="C48" s="2" t="s">
        <v>594</v>
      </c>
      <c r="D48" s="13">
        <v>814.69757285873197</v>
      </c>
      <c r="E48" s="2">
        <v>39</v>
      </c>
      <c r="F48" s="2" t="s">
        <v>595</v>
      </c>
      <c r="G48" s="178">
        <v>-1.9333816054153963</v>
      </c>
      <c r="H48" s="9">
        <v>120</v>
      </c>
      <c r="I48" s="53" t="s">
        <v>596</v>
      </c>
      <c r="J48" s="19">
        <v>8.5973696976230283</v>
      </c>
      <c r="K48" s="19">
        <v>44.26939234362365</v>
      </c>
      <c r="M48" s="15"/>
    </row>
    <row r="49" spans="1:16">
      <c r="A49" s="8" t="s">
        <v>592</v>
      </c>
      <c r="B49" s="2" t="s">
        <v>597</v>
      </c>
      <c r="C49" s="2" t="s">
        <v>594</v>
      </c>
      <c r="D49" s="13">
        <v>815.92449545133525</v>
      </c>
      <c r="E49" s="2">
        <v>39</v>
      </c>
      <c r="F49" s="2" t="s">
        <v>595</v>
      </c>
      <c r="G49" s="178">
        <v>21.484936715923034</v>
      </c>
      <c r="H49" s="9">
        <v>120</v>
      </c>
      <c r="I49" s="53" t="s">
        <v>596</v>
      </c>
      <c r="J49" s="19">
        <v>7.4669157789081426</v>
      </c>
      <c r="K49" s="19">
        <v>40.264516124199588</v>
      </c>
      <c r="M49" s="15"/>
    </row>
    <row r="50" spans="1:16">
      <c r="A50" s="8" t="s">
        <v>592</v>
      </c>
      <c r="B50" s="2" t="s">
        <v>597</v>
      </c>
      <c r="C50" s="2" t="s">
        <v>594</v>
      </c>
      <c r="D50" s="13">
        <v>816.12545899871611</v>
      </c>
      <c r="E50" s="2">
        <v>39</v>
      </c>
      <c r="F50" s="2" t="s">
        <v>595</v>
      </c>
      <c r="G50" s="178">
        <v>8.0510129957254257</v>
      </c>
      <c r="H50" s="9">
        <v>120</v>
      </c>
      <c r="I50" s="53" t="s">
        <v>596</v>
      </c>
      <c r="J50" s="19">
        <v>13.466785876561712</v>
      </c>
      <c r="K50" s="19">
        <v>43.935005233853865</v>
      </c>
      <c r="M50" s="15"/>
    </row>
    <row r="51" spans="1:16">
      <c r="A51" s="8" t="s">
        <v>592</v>
      </c>
      <c r="B51" s="2" t="s">
        <v>597</v>
      </c>
      <c r="C51" s="2" t="s">
        <v>594</v>
      </c>
      <c r="D51" s="13">
        <v>836.39169171458138</v>
      </c>
      <c r="E51" s="2">
        <v>39</v>
      </c>
      <c r="F51" s="2" t="s">
        <v>595</v>
      </c>
      <c r="G51" s="178">
        <v>7.3698622594331686</v>
      </c>
      <c r="H51" s="9">
        <v>120</v>
      </c>
      <c r="I51" s="53" t="s">
        <v>596</v>
      </c>
      <c r="J51" s="19">
        <v>15.270440264558015</v>
      </c>
      <c r="K51" s="19">
        <v>55.536528735981797</v>
      </c>
      <c r="M51" s="15"/>
    </row>
    <row r="52" spans="1:16">
      <c r="A52" s="8" t="s">
        <v>592</v>
      </c>
      <c r="B52" s="2" t="s">
        <v>597</v>
      </c>
      <c r="C52" s="2" t="s">
        <v>594</v>
      </c>
      <c r="D52" s="13">
        <v>844.65062925892732</v>
      </c>
      <c r="E52" s="2">
        <v>39</v>
      </c>
      <c r="F52" s="2" t="s">
        <v>595</v>
      </c>
      <c r="G52" s="178">
        <v>23.914426235084985</v>
      </c>
      <c r="H52" s="9">
        <v>120</v>
      </c>
      <c r="I52" s="53" t="s">
        <v>596</v>
      </c>
      <c r="J52" s="19">
        <v>13.681476982490489</v>
      </c>
      <c r="K52" s="19">
        <v>55.156002381411504</v>
      </c>
      <c r="M52" s="15"/>
    </row>
    <row r="53" spans="1:16">
      <c r="A53" s="8" t="s">
        <v>592</v>
      </c>
      <c r="B53" s="2" t="s">
        <v>597</v>
      </c>
      <c r="C53" s="2" t="s">
        <v>594</v>
      </c>
      <c r="D53" s="13">
        <v>851.08549553103308</v>
      </c>
      <c r="E53" s="2">
        <v>39</v>
      </c>
      <c r="F53" s="2" t="s">
        <v>595</v>
      </c>
      <c r="G53" s="178">
        <v>31.465337309803441</v>
      </c>
      <c r="H53" s="9">
        <v>120</v>
      </c>
      <c r="I53" s="53" t="s">
        <v>596</v>
      </c>
      <c r="J53" s="19">
        <v>16.059839310977701</v>
      </c>
      <c r="K53" s="19">
        <v>55.959100524656023</v>
      </c>
      <c r="M53" s="15"/>
    </row>
    <row r="54" spans="1:16">
      <c r="A54" s="8" t="s">
        <v>592</v>
      </c>
      <c r="B54" s="2" t="s">
        <v>597</v>
      </c>
      <c r="C54" s="2" t="s">
        <v>594</v>
      </c>
      <c r="D54" s="13">
        <v>853.48414798106785</v>
      </c>
      <c r="E54" s="2">
        <v>39</v>
      </c>
      <c r="F54" s="2" t="s">
        <v>595</v>
      </c>
      <c r="G54" s="178">
        <v>100.04268521194604</v>
      </c>
      <c r="H54" s="9">
        <v>120</v>
      </c>
      <c r="I54" s="53" t="s">
        <v>596</v>
      </c>
      <c r="J54" s="19">
        <v>16.378036146060669</v>
      </c>
      <c r="K54" s="19">
        <v>54.877476414004512</v>
      </c>
      <c r="M54" s="15"/>
    </row>
    <row r="55" spans="1:16">
      <c r="A55" s="8" t="s">
        <v>592</v>
      </c>
      <c r="B55" s="2" t="s">
        <v>597</v>
      </c>
      <c r="C55" s="2" t="s">
        <v>594</v>
      </c>
      <c r="D55" s="13">
        <v>853.90518535047295</v>
      </c>
      <c r="E55" s="2">
        <v>39</v>
      </c>
      <c r="F55" s="2" t="s">
        <v>595</v>
      </c>
      <c r="G55" s="178">
        <v>135.52635622717673</v>
      </c>
      <c r="H55" s="9">
        <v>120</v>
      </c>
      <c r="I55" s="53" t="s">
        <v>596</v>
      </c>
      <c r="J55" s="19">
        <v>16.050232761145885</v>
      </c>
      <c r="K55" s="19">
        <v>56.983116640622676</v>
      </c>
      <c r="M55" s="15"/>
    </row>
    <row r="56" spans="1:16">
      <c r="A56" s="8" t="s">
        <v>592</v>
      </c>
      <c r="B56" s="2" t="s">
        <v>597</v>
      </c>
      <c r="C56" s="2" t="s">
        <v>594</v>
      </c>
      <c r="D56" s="13">
        <v>853.96034269292954</v>
      </c>
      <c r="E56" s="2">
        <v>39</v>
      </c>
      <c r="F56" s="2" t="s">
        <v>595</v>
      </c>
      <c r="G56" s="178">
        <v>23.696025159356658</v>
      </c>
      <c r="H56" s="9">
        <v>120</v>
      </c>
      <c r="I56" s="53" t="s">
        <v>596</v>
      </c>
      <c r="J56" s="19">
        <v>14.723951245748657</v>
      </c>
      <c r="K56" s="19">
        <v>56.285397541864256</v>
      </c>
      <c r="M56" s="15"/>
    </row>
    <row r="57" spans="1:16">
      <c r="A57" s="8" t="s">
        <v>592</v>
      </c>
      <c r="B57" s="2" t="s">
        <v>597</v>
      </c>
      <c r="C57" s="2" t="s">
        <v>594</v>
      </c>
      <c r="D57" s="13">
        <v>855.41991942702339</v>
      </c>
      <c r="E57" s="2">
        <v>39</v>
      </c>
      <c r="F57" s="2" t="s">
        <v>595</v>
      </c>
      <c r="G57" s="178">
        <v>142.84467262146433</v>
      </c>
      <c r="H57" s="9">
        <v>120</v>
      </c>
      <c r="I57" s="53" t="s">
        <v>596</v>
      </c>
      <c r="J57" s="19">
        <v>14.665678219343151</v>
      </c>
      <c r="K57" s="19">
        <v>59.643247635877358</v>
      </c>
      <c r="M57" s="15"/>
    </row>
    <row r="58" spans="1:16">
      <c r="A58" s="8" t="s">
        <v>592</v>
      </c>
      <c r="B58" s="2" t="s">
        <v>597</v>
      </c>
      <c r="C58" s="2" t="s">
        <v>594</v>
      </c>
      <c r="D58" s="13">
        <v>858.3262389215962</v>
      </c>
      <c r="E58" s="2">
        <v>39</v>
      </c>
      <c r="F58" s="2" t="s">
        <v>595</v>
      </c>
      <c r="G58" s="178">
        <v>33.383985260273008</v>
      </c>
      <c r="H58" s="9">
        <v>120</v>
      </c>
      <c r="I58" s="53" t="s">
        <v>596</v>
      </c>
      <c r="J58" s="19">
        <v>16.992417326066381</v>
      </c>
      <c r="K58" s="19">
        <v>57.098286516022924</v>
      </c>
      <c r="M58" s="15"/>
    </row>
    <row r="59" spans="1:16">
      <c r="A59" s="8" t="s">
        <v>592</v>
      </c>
      <c r="B59" s="2" t="s">
        <v>597</v>
      </c>
      <c r="C59" s="2" t="s">
        <v>594</v>
      </c>
      <c r="D59" s="13">
        <v>860.38598479760492</v>
      </c>
      <c r="E59" s="2">
        <v>39</v>
      </c>
      <c r="F59" s="2" t="s">
        <v>595</v>
      </c>
      <c r="G59" s="178">
        <v>29.051141679661395</v>
      </c>
      <c r="H59" s="9">
        <v>120</v>
      </c>
      <c r="I59" s="53" t="s">
        <v>596</v>
      </c>
      <c r="J59" s="19">
        <v>14.118373581419133</v>
      </c>
      <c r="K59" s="19">
        <v>55.573128192882891</v>
      </c>
      <c r="M59" s="15"/>
    </row>
    <row r="60" spans="1:16">
      <c r="A60" s="8" t="s">
        <v>592</v>
      </c>
      <c r="B60" s="2" t="s">
        <v>597</v>
      </c>
      <c r="C60" s="2" t="s">
        <v>594</v>
      </c>
      <c r="D60" s="13">
        <v>866.78661421831248</v>
      </c>
      <c r="E60" s="2">
        <v>39</v>
      </c>
      <c r="F60" s="2" t="s">
        <v>595</v>
      </c>
      <c r="G60" s="178">
        <v>43.144086264178796</v>
      </c>
      <c r="H60" s="9">
        <v>120</v>
      </c>
      <c r="I60" s="53" t="s">
        <v>596</v>
      </c>
      <c r="J60" s="19">
        <v>14.039884652833681</v>
      </c>
      <c r="K60" s="19">
        <v>56.185157200858747</v>
      </c>
      <c r="M60" s="15"/>
    </row>
    <row r="61" spans="1:16">
      <c r="A61" s="8" t="s">
        <v>592</v>
      </c>
      <c r="B61" s="2" t="s">
        <v>597</v>
      </c>
      <c r="C61" s="2" t="s">
        <v>594</v>
      </c>
      <c r="D61" s="13">
        <v>872.47942587561954</v>
      </c>
      <c r="E61" s="184">
        <v>39</v>
      </c>
      <c r="F61" s="2" t="s">
        <v>595</v>
      </c>
      <c r="G61" s="178">
        <v>31.499042972367683</v>
      </c>
      <c r="H61" s="9">
        <v>120</v>
      </c>
      <c r="I61" s="53" t="s">
        <v>596</v>
      </c>
      <c r="J61" s="19">
        <v>14.685823549652923</v>
      </c>
      <c r="K61" s="19">
        <v>56.233376562542873</v>
      </c>
      <c r="M61" s="15"/>
    </row>
    <row r="62" spans="1:16">
      <c r="A62" s="188" t="s">
        <v>592</v>
      </c>
      <c r="B62" s="189" t="s">
        <v>598</v>
      </c>
      <c r="C62" s="189" t="s">
        <v>594</v>
      </c>
      <c r="D62" s="190">
        <v>771.15525676383436</v>
      </c>
      <c r="E62" s="2">
        <v>39</v>
      </c>
      <c r="F62" s="189" t="s">
        <v>595</v>
      </c>
      <c r="G62" s="205">
        <v>30.094482819176935</v>
      </c>
      <c r="H62" s="176">
        <v>120</v>
      </c>
      <c r="I62" s="193" t="s">
        <v>596</v>
      </c>
      <c r="J62" s="216">
        <v>5.7441509914056956</v>
      </c>
      <c r="K62" s="216">
        <v>28.845524643671883</v>
      </c>
      <c r="M62" s="15"/>
    </row>
    <row r="63" spans="1:16">
      <c r="A63" s="186" t="s">
        <v>592</v>
      </c>
      <c r="B63" s="184" t="s">
        <v>598</v>
      </c>
      <c r="C63" s="184" t="s">
        <v>594</v>
      </c>
      <c r="D63" s="187">
        <v>810.58875568820054</v>
      </c>
      <c r="E63" s="184">
        <v>39</v>
      </c>
      <c r="F63" s="184" t="s">
        <v>595</v>
      </c>
      <c r="G63" s="178">
        <v>16.700905532232191</v>
      </c>
      <c r="H63" s="203">
        <v>120</v>
      </c>
      <c r="I63" s="191" t="s">
        <v>596</v>
      </c>
      <c r="J63" s="204">
        <v>15.849705596061586</v>
      </c>
      <c r="K63" s="204">
        <v>44.357261755419614</v>
      </c>
      <c r="M63" s="15"/>
    </row>
    <row r="64" spans="1:16">
      <c r="A64" s="53" t="s">
        <v>385</v>
      </c>
      <c r="B64" s="2" t="s">
        <v>599</v>
      </c>
      <c r="C64" s="2" t="s">
        <v>594</v>
      </c>
      <c r="D64" s="16">
        <v>838.46540117046197</v>
      </c>
      <c r="E64" s="2">
        <v>39</v>
      </c>
      <c r="F64" s="2" t="s">
        <v>595</v>
      </c>
      <c r="G64" s="205">
        <v>-28.892680727546193</v>
      </c>
      <c r="H64" s="9">
        <v>120</v>
      </c>
      <c r="I64" s="53" t="s">
        <v>596</v>
      </c>
      <c r="J64" s="19">
        <v>19.95187983778187</v>
      </c>
      <c r="K64" s="19">
        <v>46.346354360655091</v>
      </c>
      <c r="M64" s="15"/>
      <c r="O64" s="123"/>
      <c r="P64" s="123"/>
    </row>
    <row r="65" spans="1:16">
      <c r="A65" s="53" t="s">
        <v>385</v>
      </c>
      <c r="B65" s="2" t="s">
        <v>599</v>
      </c>
      <c r="C65" s="2" t="s">
        <v>594</v>
      </c>
      <c r="D65" s="16">
        <v>847.33730846684648</v>
      </c>
      <c r="E65" s="2">
        <v>39</v>
      </c>
      <c r="F65" s="2" t="s">
        <v>595</v>
      </c>
      <c r="G65" s="178">
        <v>60.451495972385381</v>
      </c>
      <c r="H65" s="9">
        <v>120</v>
      </c>
      <c r="I65" s="53" t="s">
        <v>596</v>
      </c>
      <c r="J65" s="19">
        <v>19.95187983778187</v>
      </c>
      <c r="K65" s="19">
        <v>47.050477489768078</v>
      </c>
      <c r="M65" s="15"/>
      <c r="P65" s="123"/>
    </row>
    <row r="66" spans="1:16">
      <c r="A66" s="53" t="s">
        <v>385</v>
      </c>
      <c r="B66" s="2" t="s">
        <v>599</v>
      </c>
      <c r="C66" s="2" t="s">
        <v>594</v>
      </c>
      <c r="D66" s="16">
        <v>851.68997591945356</v>
      </c>
      <c r="E66" s="2">
        <v>39</v>
      </c>
      <c r="F66" s="2" t="s">
        <v>595</v>
      </c>
      <c r="G66" s="178">
        <v>44.816265049897346</v>
      </c>
      <c r="H66" s="9">
        <v>120</v>
      </c>
      <c r="I66" s="53" t="s">
        <v>596</v>
      </c>
      <c r="J66" s="19">
        <v>19.95187983778187</v>
      </c>
      <c r="K66" s="19">
        <v>48.251724697864709</v>
      </c>
      <c r="M66" s="15"/>
    </row>
    <row r="67" spans="1:16">
      <c r="A67" s="53" t="s">
        <v>385</v>
      </c>
      <c r="B67" s="2" t="s">
        <v>599</v>
      </c>
      <c r="C67" s="2" t="s">
        <v>594</v>
      </c>
      <c r="D67" s="16">
        <v>854.57174712813719</v>
      </c>
      <c r="E67" s="2">
        <v>39</v>
      </c>
      <c r="F67" s="2" t="s">
        <v>595</v>
      </c>
      <c r="G67" s="178">
        <v>96.189166652357983</v>
      </c>
      <c r="H67" s="9">
        <v>120</v>
      </c>
      <c r="I67" s="53" t="s">
        <v>596</v>
      </c>
      <c r="J67" s="19">
        <v>19.95187983778187</v>
      </c>
      <c r="K67" s="19">
        <v>48.354394990403179</v>
      </c>
      <c r="M67" s="15"/>
    </row>
    <row r="68" spans="1:16">
      <c r="A68" s="191" t="s">
        <v>385</v>
      </c>
      <c r="B68" s="184" t="s">
        <v>599</v>
      </c>
      <c r="C68" s="184" t="s">
        <v>594</v>
      </c>
      <c r="D68" s="192">
        <v>857.09550135283462</v>
      </c>
      <c r="E68" s="184">
        <v>39</v>
      </c>
      <c r="F68" s="184" t="s">
        <v>595</v>
      </c>
      <c r="G68" s="202">
        <v>55.984287137388826</v>
      </c>
      <c r="H68" s="203">
        <v>120</v>
      </c>
      <c r="I68" s="191" t="s">
        <v>596</v>
      </c>
      <c r="J68" s="204">
        <v>19.95187983778187</v>
      </c>
      <c r="K68" s="204">
        <v>49.491093149341978</v>
      </c>
      <c r="M68" s="15"/>
    </row>
    <row r="69" spans="1:16">
      <c r="A69" s="191" t="s">
        <v>386</v>
      </c>
      <c r="B69" s="184" t="s">
        <v>599</v>
      </c>
      <c r="C69" s="184" t="s">
        <v>594</v>
      </c>
      <c r="D69" s="192">
        <v>888.70157874718257</v>
      </c>
      <c r="E69" s="217">
        <v>39</v>
      </c>
      <c r="F69" s="184" t="s">
        <v>595</v>
      </c>
      <c r="G69" s="202">
        <v>134.84834875797708</v>
      </c>
      <c r="H69" s="203">
        <v>120</v>
      </c>
      <c r="I69" s="191" t="s">
        <v>596</v>
      </c>
      <c r="J69" s="206">
        <v>21.078095165437261</v>
      </c>
      <c r="K69" s="206">
        <v>53.405644758542749</v>
      </c>
      <c r="M69" s="15"/>
    </row>
    <row r="70" spans="1:16">
      <c r="A70" s="193" t="s">
        <v>410</v>
      </c>
      <c r="B70" s="189" t="s">
        <v>599</v>
      </c>
      <c r="C70" s="189" t="s">
        <v>600</v>
      </c>
      <c r="D70" s="194">
        <v>799.65820490610702</v>
      </c>
      <c r="E70" s="2">
        <v>39</v>
      </c>
      <c r="F70" s="189" t="s">
        <v>595</v>
      </c>
      <c r="G70" s="205">
        <v>21.392317928124314</v>
      </c>
      <c r="H70" s="176">
        <v>120</v>
      </c>
      <c r="I70" s="193" t="s">
        <v>596</v>
      </c>
      <c r="J70" s="19">
        <v>27.217417498563286</v>
      </c>
      <c r="K70" s="19">
        <v>43.056033176597964</v>
      </c>
      <c r="M70" s="15"/>
      <c r="O70" s="123"/>
      <c r="P70" s="123"/>
    </row>
    <row r="71" spans="1:16">
      <c r="A71" s="53" t="s">
        <v>410</v>
      </c>
      <c r="B71" s="2" t="s">
        <v>599</v>
      </c>
      <c r="C71" s="2" t="s">
        <v>600</v>
      </c>
      <c r="D71" s="16">
        <v>818.44906819902815</v>
      </c>
      <c r="E71" s="2">
        <v>39</v>
      </c>
      <c r="F71" s="2" t="s">
        <v>595</v>
      </c>
      <c r="G71" s="178">
        <v>103.74829936396156</v>
      </c>
      <c r="H71" s="9">
        <v>120</v>
      </c>
      <c r="I71" s="53" t="s">
        <v>596</v>
      </c>
      <c r="J71" s="19">
        <v>27.217417498563286</v>
      </c>
      <c r="K71" s="19">
        <v>47.72013493450163</v>
      </c>
      <c r="M71" s="15"/>
      <c r="P71" s="123"/>
    </row>
    <row r="72" spans="1:16">
      <c r="A72" s="53" t="s">
        <v>410</v>
      </c>
      <c r="B72" s="2" t="s">
        <v>599</v>
      </c>
      <c r="C72" s="2" t="s">
        <v>600</v>
      </c>
      <c r="D72" s="16">
        <v>825.17692776620083</v>
      </c>
      <c r="E72" s="2">
        <v>39</v>
      </c>
      <c r="F72" s="2" t="s">
        <v>595</v>
      </c>
      <c r="G72" s="178">
        <v>70.805906789626675</v>
      </c>
      <c r="H72" s="9">
        <v>120</v>
      </c>
      <c r="I72" s="53" t="s">
        <v>596</v>
      </c>
      <c r="J72" s="19">
        <v>27.217417498563286</v>
      </c>
      <c r="K72" s="19">
        <v>50.648573415090759</v>
      </c>
      <c r="M72" s="15"/>
    </row>
    <row r="73" spans="1:16">
      <c r="A73" s="191" t="s">
        <v>410</v>
      </c>
      <c r="B73" s="184" t="s">
        <v>599</v>
      </c>
      <c r="C73" s="184" t="s">
        <v>600</v>
      </c>
      <c r="D73" s="192">
        <v>826.95127714411876</v>
      </c>
      <c r="E73" s="184">
        <v>39</v>
      </c>
      <c r="F73" s="184" t="s">
        <v>595</v>
      </c>
      <c r="G73" s="202">
        <v>89.630131117818053</v>
      </c>
      <c r="H73" s="203">
        <v>120</v>
      </c>
      <c r="I73" s="191" t="s">
        <v>596</v>
      </c>
      <c r="J73" s="204">
        <v>27.217417498563286</v>
      </c>
      <c r="K73" s="204">
        <v>50.240252946243977</v>
      </c>
      <c r="M73" s="15"/>
    </row>
    <row r="74" spans="1:16">
      <c r="A74" s="193" t="s">
        <v>394</v>
      </c>
      <c r="B74" s="189" t="s">
        <v>599</v>
      </c>
      <c r="C74" s="189" t="s">
        <v>600</v>
      </c>
      <c r="D74" s="194">
        <v>907.33498263123317</v>
      </c>
      <c r="E74" s="2">
        <v>39</v>
      </c>
      <c r="F74" s="189" t="s">
        <v>595</v>
      </c>
      <c r="G74" s="205">
        <v>75.107010050408334</v>
      </c>
      <c r="H74" s="176">
        <v>120</v>
      </c>
      <c r="I74" s="193" t="s">
        <v>596</v>
      </c>
      <c r="J74" s="19">
        <v>36.414837815600109</v>
      </c>
      <c r="K74" s="19">
        <v>47.771521064872758</v>
      </c>
      <c r="M74" s="15"/>
      <c r="O74" s="123"/>
      <c r="P74" s="123"/>
    </row>
    <row r="75" spans="1:16">
      <c r="A75" s="53" t="s">
        <v>394</v>
      </c>
      <c r="B75" s="2" t="s">
        <v>599</v>
      </c>
      <c r="C75" s="2" t="s">
        <v>600</v>
      </c>
      <c r="D75" s="16">
        <v>907.94190190224538</v>
      </c>
      <c r="E75" s="2">
        <v>39</v>
      </c>
      <c r="F75" s="2" t="s">
        <v>595</v>
      </c>
      <c r="G75" s="178">
        <v>39.039617600318699</v>
      </c>
      <c r="H75" s="9">
        <v>120</v>
      </c>
      <c r="I75" s="53" t="s">
        <v>596</v>
      </c>
      <c r="J75" s="19">
        <v>36.414837815600109</v>
      </c>
      <c r="K75" s="19">
        <v>49.039239028258109</v>
      </c>
      <c r="M75" s="15"/>
      <c r="P75" s="123"/>
    </row>
    <row r="76" spans="1:16">
      <c r="A76" s="191" t="s">
        <v>394</v>
      </c>
      <c r="B76" s="184" t="s">
        <v>599</v>
      </c>
      <c r="C76" s="184" t="s">
        <v>600</v>
      </c>
      <c r="D76" s="192">
        <v>910</v>
      </c>
      <c r="E76" s="184">
        <v>39</v>
      </c>
      <c r="F76" s="184" t="s">
        <v>595</v>
      </c>
      <c r="G76" s="202">
        <v>27.017153450288824</v>
      </c>
      <c r="H76" s="203">
        <v>120</v>
      </c>
      <c r="I76" s="191" t="s">
        <v>596</v>
      </c>
      <c r="J76" s="204">
        <v>36.414837815600109</v>
      </c>
      <c r="K76" s="204">
        <v>47.543738916386538</v>
      </c>
      <c r="M76" s="15"/>
    </row>
    <row r="77" spans="1:16">
      <c r="A77" s="193" t="s">
        <v>408</v>
      </c>
      <c r="B77" s="189" t="s">
        <v>599</v>
      </c>
      <c r="C77" s="189" t="s">
        <v>600</v>
      </c>
      <c r="D77" s="194">
        <v>890.29425407494887</v>
      </c>
      <c r="E77" s="2">
        <v>39</v>
      </c>
      <c r="F77" s="189" t="s">
        <v>595</v>
      </c>
      <c r="G77" s="205">
        <v>232.57065917379009</v>
      </c>
      <c r="H77" s="176">
        <v>120</v>
      </c>
      <c r="I77" s="193" t="s">
        <v>596</v>
      </c>
      <c r="J77" s="19">
        <v>38.512563077563513</v>
      </c>
      <c r="K77" s="19">
        <v>44.89331087577726</v>
      </c>
      <c r="M77" s="15"/>
      <c r="O77" s="123"/>
      <c r="P77" s="123"/>
    </row>
    <row r="78" spans="1:16">
      <c r="A78" s="53" t="s">
        <v>408</v>
      </c>
      <c r="B78" s="2" t="s">
        <v>599</v>
      </c>
      <c r="C78" s="2" t="s">
        <v>600</v>
      </c>
      <c r="D78" s="16">
        <v>913.96818081393121</v>
      </c>
      <c r="E78" s="2">
        <v>39</v>
      </c>
      <c r="F78" s="2" t="s">
        <v>595</v>
      </c>
      <c r="G78" s="178">
        <v>129.3612024576687</v>
      </c>
      <c r="H78" s="9">
        <v>120</v>
      </c>
      <c r="I78" s="53" t="s">
        <v>596</v>
      </c>
      <c r="J78" s="19">
        <v>38.512563077563513</v>
      </c>
      <c r="K78" s="19">
        <v>52.784757564787796</v>
      </c>
      <c r="M78" s="15"/>
      <c r="P78" s="123"/>
    </row>
    <row r="79" spans="1:16">
      <c r="A79" s="191" t="s">
        <v>408</v>
      </c>
      <c r="B79" s="184" t="s">
        <v>599</v>
      </c>
      <c r="C79" s="184" t="s">
        <v>600</v>
      </c>
      <c r="D79" s="192">
        <v>926.56621580275055</v>
      </c>
      <c r="E79" s="184">
        <v>39</v>
      </c>
      <c r="F79" s="184" t="s">
        <v>595</v>
      </c>
      <c r="G79" s="202">
        <v>99.00547989410363</v>
      </c>
      <c r="H79" s="203">
        <v>120</v>
      </c>
      <c r="I79" s="191" t="s">
        <v>596</v>
      </c>
      <c r="J79" s="204">
        <v>38.512563077563513</v>
      </c>
      <c r="K79" s="204">
        <v>54.934288273663576</v>
      </c>
      <c r="M79" s="15"/>
    </row>
    <row r="80" spans="1:16">
      <c r="A80" s="193" t="s">
        <v>405</v>
      </c>
      <c r="B80" s="189" t="s">
        <v>599</v>
      </c>
      <c r="C80" s="189" t="s">
        <v>594</v>
      </c>
      <c r="D80" s="194">
        <v>858.58889555709948</v>
      </c>
      <c r="E80" s="2">
        <v>39</v>
      </c>
      <c r="F80" s="189" t="s">
        <v>595</v>
      </c>
      <c r="G80" s="205">
        <v>107.76156320660823</v>
      </c>
      <c r="H80" s="176">
        <v>120</v>
      </c>
      <c r="I80" s="193" t="s">
        <v>596</v>
      </c>
      <c r="J80" s="19">
        <v>16.326625507684238</v>
      </c>
      <c r="K80" s="19">
        <v>46.46624426480227</v>
      </c>
      <c r="M80" s="15"/>
      <c r="O80" s="123"/>
      <c r="P80" s="123"/>
    </row>
    <row r="81" spans="1:16">
      <c r="A81" s="53" t="s">
        <v>405</v>
      </c>
      <c r="B81" s="2" t="s">
        <v>599</v>
      </c>
      <c r="C81" s="2" t="s">
        <v>594</v>
      </c>
      <c r="D81" s="16">
        <v>861.54268827915303</v>
      </c>
      <c r="E81" s="2">
        <v>39</v>
      </c>
      <c r="F81" s="2" t="s">
        <v>595</v>
      </c>
      <c r="G81" s="178">
        <v>-0.76827774397182358</v>
      </c>
      <c r="H81" s="9">
        <v>120</v>
      </c>
      <c r="I81" s="53" t="s">
        <v>596</v>
      </c>
      <c r="J81" s="19">
        <v>16.326625507684238</v>
      </c>
      <c r="K81" s="19">
        <v>49.568406306382037</v>
      </c>
      <c r="M81" s="15"/>
      <c r="P81" s="123"/>
    </row>
    <row r="82" spans="1:16">
      <c r="A82" s="191" t="s">
        <v>405</v>
      </c>
      <c r="B82" s="184" t="s">
        <v>599</v>
      </c>
      <c r="C82" s="184" t="s">
        <v>594</v>
      </c>
      <c r="D82" s="192">
        <v>885.35008397767467</v>
      </c>
      <c r="E82" s="184">
        <v>39</v>
      </c>
      <c r="F82" s="184" t="s">
        <v>595</v>
      </c>
      <c r="G82" s="202">
        <v>51.486830861863019</v>
      </c>
      <c r="H82" s="203">
        <v>120</v>
      </c>
      <c r="I82" s="191" t="s">
        <v>596</v>
      </c>
      <c r="J82" s="204">
        <v>16.326625507684238</v>
      </c>
      <c r="K82" s="204">
        <v>55.073372909511342</v>
      </c>
      <c r="M82" s="15"/>
    </row>
    <row r="83" spans="1:16">
      <c r="A83" s="53" t="s">
        <v>376</v>
      </c>
      <c r="B83" s="2" t="s">
        <v>599</v>
      </c>
      <c r="C83" s="2" t="s">
        <v>600</v>
      </c>
      <c r="D83" s="16">
        <v>892</v>
      </c>
      <c r="E83" s="2">
        <v>39</v>
      </c>
      <c r="F83" s="2" t="s">
        <v>595</v>
      </c>
      <c r="G83" s="205">
        <v>67</v>
      </c>
      <c r="H83" s="9">
        <v>120</v>
      </c>
      <c r="I83" s="53" t="s">
        <v>596</v>
      </c>
      <c r="J83" s="19">
        <v>28.900613696222617</v>
      </c>
      <c r="K83" s="19">
        <v>48.60920509379001</v>
      </c>
      <c r="M83" s="15"/>
      <c r="O83" s="123"/>
      <c r="P83" s="123"/>
    </row>
    <row r="84" spans="1:16">
      <c r="A84" s="195" t="s">
        <v>376</v>
      </c>
      <c r="B84" s="2" t="s">
        <v>599</v>
      </c>
      <c r="C84" s="2" t="s">
        <v>594</v>
      </c>
      <c r="D84" s="16">
        <v>1086</v>
      </c>
      <c r="E84" s="2">
        <v>39</v>
      </c>
      <c r="F84" s="2" t="s">
        <v>595</v>
      </c>
      <c r="G84" s="178">
        <v>519</v>
      </c>
      <c r="H84" s="9">
        <v>210</v>
      </c>
      <c r="I84" s="53" t="s">
        <v>616</v>
      </c>
      <c r="J84" s="19">
        <v>28.900613696222617</v>
      </c>
      <c r="K84" s="19">
        <v>59.612106674771738</v>
      </c>
      <c r="M84" s="15"/>
      <c r="P84" s="123"/>
    </row>
    <row r="85" spans="1:16">
      <c r="A85" s="196" t="s">
        <v>376</v>
      </c>
      <c r="B85" s="184" t="s">
        <v>599</v>
      </c>
      <c r="C85" s="184" t="s">
        <v>594</v>
      </c>
      <c r="D85" s="192">
        <v>1070</v>
      </c>
      <c r="E85" s="184">
        <v>39</v>
      </c>
      <c r="F85" s="184" t="s">
        <v>595</v>
      </c>
      <c r="G85" s="202">
        <v>469</v>
      </c>
      <c r="H85" s="203">
        <v>210</v>
      </c>
      <c r="I85" s="191" t="s">
        <v>616</v>
      </c>
      <c r="J85" s="204">
        <v>28.900613696222617</v>
      </c>
      <c r="K85" s="204">
        <v>63.175412102040262</v>
      </c>
      <c r="M85" s="15"/>
    </row>
    <row r="86" spans="1:16">
      <c r="A86" s="193" t="s">
        <v>407</v>
      </c>
      <c r="B86" s="189" t="s">
        <v>599</v>
      </c>
      <c r="C86" s="189" t="s">
        <v>600</v>
      </c>
      <c r="D86" s="194">
        <v>892.7062596902374</v>
      </c>
      <c r="E86" s="2">
        <v>39</v>
      </c>
      <c r="F86" s="189" t="s">
        <v>595</v>
      </c>
      <c r="G86" s="205">
        <v>18.974700572091283</v>
      </c>
      <c r="H86" s="176">
        <v>120</v>
      </c>
      <c r="I86" s="193" t="s">
        <v>596</v>
      </c>
      <c r="J86" s="200">
        <v>33.661636622606771</v>
      </c>
      <c r="K86" s="200">
        <v>48.480939945791242</v>
      </c>
      <c r="M86" s="15"/>
      <c r="O86" s="123"/>
      <c r="P86" s="123"/>
    </row>
    <row r="87" spans="1:16">
      <c r="A87" s="53" t="s">
        <v>407</v>
      </c>
      <c r="B87" s="2" t="s">
        <v>599</v>
      </c>
      <c r="C87" s="2" t="s">
        <v>600</v>
      </c>
      <c r="D87" s="16">
        <v>902.91757547543443</v>
      </c>
      <c r="E87" s="2">
        <v>39</v>
      </c>
      <c r="F87" s="2" t="s">
        <v>595</v>
      </c>
      <c r="G87" s="178">
        <v>23.056764744623027</v>
      </c>
      <c r="H87" s="9">
        <v>120</v>
      </c>
      <c r="I87" s="53" t="s">
        <v>596</v>
      </c>
      <c r="J87" s="200">
        <v>33.661636622606771</v>
      </c>
      <c r="K87" s="200">
        <v>51.189797663151907</v>
      </c>
      <c r="M87" s="15"/>
      <c r="P87" s="123"/>
    </row>
    <row r="88" spans="1:16">
      <c r="A88" s="191" t="s">
        <v>407</v>
      </c>
      <c r="B88" s="184" t="s">
        <v>599</v>
      </c>
      <c r="C88" s="184" t="s">
        <v>600</v>
      </c>
      <c r="D88" s="192">
        <v>915.17499308029107</v>
      </c>
      <c r="E88" s="184">
        <v>39</v>
      </c>
      <c r="F88" s="184" t="s">
        <v>595</v>
      </c>
      <c r="G88" s="202">
        <v>39.385021434749994</v>
      </c>
      <c r="H88" s="203">
        <v>120</v>
      </c>
      <c r="I88" s="191" t="s">
        <v>596</v>
      </c>
      <c r="J88" s="204">
        <v>33.661636622606771</v>
      </c>
      <c r="K88" s="204">
        <v>53.595754064926339</v>
      </c>
      <c r="M88" s="15"/>
    </row>
    <row r="89" spans="1:16">
      <c r="A89" s="197" t="s">
        <v>373</v>
      </c>
      <c r="B89" s="189" t="s">
        <v>599</v>
      </c>
      <c r="C89" s="189" t="s">
        <v>594</v>
      </c>
      <c r="D89" s="194">
        <v>851</v>
      </c>
      <c r="E89" s="2">
        <v>39</v>
      </c>
      <c r="F89" s="189" t="s">
        <v>595</v>
      </c>
      <c r="G89" s="205">
        <v>60</v>
      </c>
      <c r="H89" s="176">
        <v>120</v>
      </c>
      <c r="I89" s="193" t="s">
        <v>596</v>
      </c>
      <c r="J89" s="19">
        <v>14.338722729443449</v>
      </c>
      <c r="K89" s="19">
        <v>54.268342029283978</v>
      </c>
      <c r="M89" s="15"/>
      <c r="O89" s="123"/>
      <c r="P89" s="123"/>
    </row>
    <row r="90" spans="1:16">
      <c r="A90" s="12" t="s">
        <v>373</v>
      </c>
      <c r="B90" s="184" t="s">
        <v>599</v>
      </c>
      <c r="C90" s="184" t="s">
        <v>594</v>
      </c>
      <c r="D90" s="192">
        <v>866</v>
      </c>
      <c r="E90" s="184">
        <v>39</v>
      </c>
      <c r="F90" s="184" t="s">
        <v>595</v>
      </c>
      <c r="G90" s="202">
        <v>16</v>
      </c>
      <c r="H90" s="203">
        <v>120</v>
      </c>
      <c r="I90" s="191" t="s">
        <v>596</v>
      </c>
      <c r="J90" s="204">
        <v>14.338722729443449</v>
      </c>
      <c r="K90" s="204">
        <v>50.232614522142924</v>
      </c>
      <c r="M90" s="15"/>
      <c r="P90" s="123"/>
    </row>
    <row r="91" spans="1:16">
      <c r="A91" s="193" t="s">
        <v>263</v>
      </c>
      <c r="B91" s="189" t="s">
        <v>599</v>
      </c>
      <c r="C91" s="189" t="s">
        <v>600</v>
      </c>
      <c r="D91" s="194">
        <v>910.03332748411844</v>
      </c>
      <c r="E91" s="2">
        <v>39</v>
      </c>
      <c r="F91" s="189" t="s">
        <v>595</v>
      </c>
      <c r="G91" s="205">
        <v>81.290532623268163</v>
      </c>
      <c r="H91" s="176">
        <v>120</v>
      </c>
      <c r="I91" s="193" t="s">
        <v>596</v>
      </c>
      <c r="J91" s="19">
        <v>39.473141406119296</v>
      </c>
      <c r="K91" s="19">
        <v>43.401629748234576</v>
      </c>
      <c r="M91" s="15"/>
      <c r="O91" s="123"/>
      <c r="P91" s="123"/>
    </row>
    <row r="92" spans="1:16">
      <c r="A92" s="53" t="s">
        <v>263</v>
      </c>
      <c r="B92" s="2" t="s">
        <v>599</v>
      </c>
      <c r="C92" s="2" t="s">
        <v>600</v>
      </c>
      <c r="D92" s="16">
        <v>910.85158622627046</v>
      </c>
      <c r="E92" s="2">
        <v>39</v>
      </c>
      <c r="F92" s="2" t="s">
        <v>595</v>
      </c>
      <c r="G92" s="178">
        <v>126.36274239723564</v>
      </c>
      <c r="H92" s="9">
        <v>120</v>
      </c>
      <c r="I92" s="53" t="s">
        <v>596</v>
      </c>
      <c r="J92" s="19">
        <v>39.473141406119296</v>
      </c>
      <c r="K92" s="19">
        <v>43.837260448856462</v>
      </c>
      <c r="M92" s="15"/>
      <c r="P92" s="123"/>
    </row>
    <row r="93" spans="1:16">
      <c r="A93" s="53" t="s">
        <v>263</v>
      </c>
      <c r="B93" s="2" t="s">
        <v>599</v>
      </c>
      <c r="C93" s="2" t="s">
        <v>600</v>
      </c>
      <c r="D93" s="16">
        <v>916.61252855896771</v>
      </c>
      <c r="E93" s="2">
        <v>39</v>
      </c>
      <c r="F93" s="2" t="s">
        <v>595</v>
      </c>
      <c r="G93" s="178">
        <v>75.4115487397072</v>
      </c>
      <c r="H93" s="9">
        <v>120</v>
      </c>
      <c r="I93" s="53" t="s">
        <v>596</v>
      </c>
      <c r="J93" s="19">
        <v>39.473141406119296</v>
      </c>
      <c r="K93" s="19">
        <v>44.625278423858738</v>
      </c>
      <c r="M93" s="15"/>
    </row>
    <row r="94" spans="1:16">
      <c r="A94" s="53" t="s">
        <v>263</v>
      </c>
      <c r="B94" s="2" t="s">
        <v>599</v>
      </c>
      <c r="C94" s="2" t="s">
        <v>600</v>
      </c>
      <c r="D94" s="16">
        <v>919.93399471314558</v>
      </c>
      <c r="E94" s="2">
        <v>39</v>
      </c>
      <c r="F94" s="2" t="s">
        <v>595</v>
      </c>
      <c r="G94" s="178">
        <v>120.4837585136747</v>
      </c>
      <c r="H94" s="9">
        <v>120</v>
      </c>
      <c r="I94" s="53" t="s">
        <v>596</v>
      </c>
      <c r="J94" s="19">
        <v>39.473141406119296</v>
      </c>
      <c r="K94" s="19">
        <v>44.852856935299798</v>
      </c>
      <c r="M94" s="15"/>
    </row>
    <row r="95" spans="1:16">
      <c r="A95" s="195" t="s">
        <v>263</v>
      </c>
      <c r="B95" s="2" t="s">
        <v>599</v>
      </c>
      <c r="C95" s="2" t="s">
        <v>600</v>
      </c>
      <c r="D95" s="16">
        <v>921.82395194767469</v>
      </c>
      <c r="E95" s="2">
        <v>39</v>
      </c>
      <c r="F95" s="2" t="s">
        <v>595</v>
      </c>
      <c r="G95" s="178">
        <v>65.613242267105605</v>
      </c>
      <c r="H95" s="9">
        <v>120</v>
      </c>
      <c r="I95" s="53" t="s">
        <v>596</v>
      </c>
      <c r="J95" s="19">
        <v>39.473141406119296</v>
      </c>
      <c r="K95" s="19">
        <v>45.879866891805158</v>
      </c>
      <c r="M95" s="15"/>
    </row>
    <row r="96" spans="1:16">
      <c r="A96" s="53" t="s">
        <v>263</v>
      </c>
      <c r="B96" s="2" t="s">
        <v>599</v>
      </c>
      <c r="C96" s="2" t="s">
        <v>600</v>
      </c>
      <c r="D96" s="16">
        <v>940.30945372302358</v>
      </c>
      <c r="E96" s="2">
        <v>39</v>
      </c>
      <c r="F96" s="2" t="s">
        <v>595</v>
      </c>
      <c r="G96" s="178">
        <v>104.80646815751204</v>
      </c>
      <c r="H96" s="9">
        <v>120</v>
      </c>
      <c r="I96" s="53" t="s">
        <v>596</v>
      </c>
      <c r="J96" s="19">
        <v>39.473141406119296</v>
      </c>
      <c r="K96" s="19">
        <v>50.747767015717194</v>
      </c>
      <c r="M96" s="15"/>
    </row>
    <row r="97" spans="1:17">
      <c r="A97" s="53" t="s">
        <v>263</v>
      </c>
      <c r="B97" s="2" t="s">
        <v>599</v>
      </c>
      <c r="C97" s="2" t="s">
        <v>600</v>
      </c>
      <c r="D97" s="16">
        <v>948.66101524197029</v>
      </c>
      <c r="E97" s="2">
        <v>39</v>
      </c>
      <c r="F97" s="2" t="s">
        <v>595</v>
      </c>
      <c r="G97" s="178">
        <v>-12.773209513707373</v>
      </c>
      <c r="H97" s="9">
        <v>120</v>
      </c>
      <c r="I97" s="53" t="s">
        <v>596</v>
      </c>
      <c r="J97" s="19">
        <v>39.473141406119296</v>
      </c>
      <c r="K97" s="19">
        <v>54.27298930519342</v>
      </c>
      <c r="M97" s="15"/>
    </row>
    <row r="98" spans="1:17">
      <c r="A98" s="53" t="s">
        <v>263</v>
      </c>
      <c r="B98" s="2" t="s">
        <v>599</v>
      </c>
      <c r="C98" s="2" t="s">
        <v>600</v>
      </c>
      <c r="D98" s="16">
        <v>949.14166140395355</v>
      </c>
      <c r="E98" s="2">
        <v>39</v>
      </c>
      <c r="F98" s="2" t="s">
        <v>595</v>
      </c>
      <c r="G98" s="178">
        <v>77.371210034227516</v>
      </c>
      <c r="H98" s="9">
        <v>120</v>
      </c>
      <c r="I98" s="53" t="s">
        <v>596</v>
      </c>
      <c r="J98" s="19">
        <v>39.473141406119296</v>
      </c>
      <c r="K98" s="19">
        <v>51.54527005758829</v>
      </c>
      <c r="M98" s="15"/>
    </row>
    <row r="99" spans="1:17">
      <c r="A99" s="53" t="s">
        <v>263</v>
      </c>
      <c r="B99" s="2" t="s">
        <v>599</v>
      </c>
      <c r="C99" s="2" t="s">
        <v>600</v>
      </c>
      <c r="D99" s="16">
        <v>952.655346268534</v>
      </c>
      <c r="E99" s="2">
        <v>39</v>
      </c>
      <c r="F99" s="2" t="s">
        <v>595</v>
      </c>
      <c r="G99" s="178">
        <v>55.814935794503974</v>
      </c>
      <c r="H99" s="9">
        <v>120</v>
      </c>
      <c r="I99" s="53" t="s">
        <v>596</v>
      </c>
      <c r="J99" s="19">
        <v>39.473141406119296</v>
      </c>
      <c r="K99" s="19">
        <v>53.492760320394325</v>
      </c>
      <c r="M99" s="15"/>
    </row>
    <row r="100" spans="1:17">
      <c r="A100" s="53" t="s">
        <v>263</v>
      </c>
      <c r="B100" s="2" t="s">
        <v>599</v>
      </c>
      <c r="C100" s="2" t="s">
        <v>600</v>
      </c>
      <c r="D100" s="16">
        <v>981.92870116942629</v>
      </c>
      <c r="E100" s="2">
        <v>39</v>
      </c>
      <c r="F100" s="2" t="s">
        <v>595</v>
      </c>
      <c r="G100" s="178">
        <v>175.35427476024375</v>
      </c>
      <c r="H100" s="9">
        <v>120</v>
      </c>
      <c r="I100" s="53" t="s">
        <v>596</v>
      </c>
      <c r="J100" s="19">
        <v>39.473141406119296</v>
      </c>
      <c r="K100" s="19">
        <v>58.128718897487886</v>
      </c>
      <c r="M100" s="15"/>
    </row>
    <row r="101" spans="1:17">
      <c r="A101" s="191" t="s">
        <v>263</v>
      </c>
      <c r="B101" s="184" t="s">
        <v>599</v>
      </c>
      <c r="C101" s="184" t="s">
        <v>600</v>
      </c>
      <c r="D101" s="192">
        <v>1012.9636874369484</v>
      </c>
      <c r="E101" s="184">
        <v>39</v>
      </c>
      <c r="F101" s="184" t="s">
        <v>595</v>
      </c>
      <c r="G101" s="202">
        <v>257.66004913009738</v>
      </c>
      <c r="H101" s="203">
        <v>120</v>
      </c>
      <c r="I101" s="191" t="s">
        <v>596</v>
      </c>
      <c r="J101" s="204">
        <v>39.473141406119296</v>
      </c>
      <c r="K101" s="204">
        <v>63.76179110067104</v>
      </c>
      <c r="M101" s="15"/>
    </row>
    <row r="102" spans="1:17">
      <c r="A102" s="193" t="s">
        <v>399</v>
      </c>
      <c r="B102" s="189" t="s">
        <v>599</v>
      </c>
      <c r="C102" s="189" t="s">
        <v>600</v>
      </c>
      <c r="D102" s="194">
        <v>894.38919609205948</v>
      </c>
      <c r="E102" s="2">
        <v>39</v>
      </c>
      <c r="F102" s="189" t="s">
        <v>595</v>
      </c>
      <c r="G102" s="205">
        <v>37.688616139920214</v>
      </c>
      <c r="H102" s="176">
        <v>120</v>
      </c>
      <c r="I102" s="193" t="s">
        <v>596</v>
      </c>
      <c r="J102" s="19">
        <v>38.109732077963137</v>
      </c>
      <c r="K102" s="19">
        <v>47.72801252345041</v>
      </c>
      <c r="M102" s="15"/>
      <c r="O102" s="123"/>
      <c r="P102" s="123"/>
    </row>
    <row r="103" spans="1:17">
      <c r="A103" s="53" t="s">
        <v>398</v>
      </c>
      <c r="B103" s="2" t="s">
        <v>599</v>
      </c>
      <c r="C103" s="2" t="s">
        <v>600</v>
      </c>
      <c r="D103" s="16">
        <v>897.39242974564411</v>
      </c>
      <c r="E103" s="2">
        <v>39</v>
      </c>
      <c r="F103" s="2" t="s">
        <v>595</v>
      </c>
      <c r="G103" s="178">
        <v>57.20994169990793</v>
      </c>
      <c r="H103" s="9">
        <v>120</v>
      </c>
      <c r="I103" s="53" t="s">
        <v>596</v>
      </c>
      <c r="J103" s="19">
        <v>38.109732077963137</v>
      </c>
      <c r="K103" s="19">
        <v>48.231666397917152</v>
      </c>
      <c r="M103" s="15"/>
      <c r="P103" s="123"/>
    </row>
    <row r="104" spans="1:17">
      <c r="A104" s="53" t="s">
        <v>398</v>
      </c>
      <c r="B104" s="2" t="s">
        <v>599</v>
      </c>
      <c r="C104" s="2" t="s">
        <v>600</v>
      </c>
      <c r="D104" s="16">
        <v>903.1704570357291</v>
      </c>
      <c r="E104" s="2">
        <v>39</v>
      </c>
      <c r="F104" s="2" t="s">
        <v>595</v>
      </c>
      <c r="G104" s="178">
        <v>55.257809143909157</v>
      </c>
      <c r="H104" s="9">
        <v>120</v>
      </c>
      <c r="I104" s="53" t="s">
        <v>596</v>
      </c>
      <c r="J104" s="19">
        <v>38.109732077963137</v>
      </c>
      <c r="K104" s="19">
        <v>49.225750200411568</v>
      </c>
      <c r="M104" s="15"/>
    </row>
    <row r="105" spans="1:17">
      <c r="A105" s="191" t="s">
        <v>399</v>
      </c>
      <c r="B105" s="184" t="s">
        <v>599</v>
      </c>
      <c r="C105" s="184" t="s">
        <v>600</v>
      </c>
      <c r="D105" s="192">
        <v>906.10777860281121</v>
      </c>
      <c r="E105" s="184">
        <v>39</v>
      </c>
      <c r="F105" s="184" t="s">
        <v>595</v>
      </c>
      <c r="G105" s="202">
        <v>22.071555691930012</v>
      </c>
      <c r="H105" s="203">
        <v>120</v>
      </c>
      <c r="I105" s="191" t="s">
        <v>596</v>
      </c>
      <c r="J105" s="204">
        <v>38.109732077963137</v>
      </c>
      <c r="K105" s="204">
        <v>50.29463820020478</v>
      </c>
      <c r="M105" s="15"/>
    </row>
    <row r="107" spans="1:17" ht="18.5">
      <c r="A107" s="181" t="s">
        <v>605</v>
      </c>
      <c r="C107"/>
      <c r="D107" s="16"/>
      <c r="E107"/>
    </row>
    <row r="108" spans="1:17" ht="34" thickBot="1">
      <c r="A108" s="182" t="s">
        <v>510</v>
      </c>
      <c r="B108" s="183" t="s">
        <v>579</v>
      </c>
      <c r="C108" s="198" t="s">
        <v>604</v>
      </c>
      <c r="D108" s="198" t="s">
        <v>601</v>
      </c>
      <c r="E108" s="183" t="s">
        <v>580</v>
      </c>
      <c r="F108" s="183" t="s">
        <v>581</v>
      </c>
      <c r="G108" s="183" t="s">
        <v>609</v>
      </c>
      <c r="H108" s="199" t="s">
        <v>610</v>
      </c>
      <c r="I108" s="183" t="s">
        <v>611</v>
      </c>
      <c r="J108" s="183" t="s">
        <v>609</v>
      </c>
      <c r="K108" s="183" t="s">
        <v>611</v>
      </c>
      <c r="L108" s="183" t="s">
        <v>612</v>
      </c>
      <c r="M108" s="183" t="s">
        <v>613</v>
      </c>
      <c r="N108" s="207" t="s">
        <v>610</v>
      </c>
      <c r="O108" s="208"/>
    </row>
    <row r="109" spans="1:17" s="53" customFormat="1" ht="15" thickTop="1">
      <c r="A109" s="53" t="s">
        <v>592</v>
      </c>
      <c r="B109" s="140" t="s">
        <v>606</v>
      </c>
      <c r="C109" s="9" t="s">
        <v>594</v>
      </c>
      <c r="D109" s="178">
        <v>759.33398025951931</v>
      </c>
      <c r="E109" s="9">
        <v>36</v>
      </c>
      <c r="F109" s="9" t="s">
        <v>608</v>
      </c>
      <c r="G109" s="143">
        <v>6.0772621935634348</v>
      </c>
      <c r="H109" s="9" t="s">
        <v>614</v>
      </c>
      <c r="I109" s="9">
        <v>1.1000000000000001</v>
      </c>
      <c r="J109" s="143">
        <v>5.6920847566255546</v>
      </c>
      <c r="K109" s="19">
        <v>0.35</v>
      </c>
      <c r="L109" s="178">
        <v>34.565922440863801</v>
      </c>
      <c r="M109" s="9">
        <v>3.32</v>
      </c>
      <c r="N109" s="53" t="s">
        <v>615</v>
      </c>
      <c r="Q109"/>
    </row>
    <row r="110" spans="1:17" s="53" customFormat="1">
      <c r="A110" s="53" t="s">
        <v>592</v>
      </c>
      <c r="B110" s="140" t="s">
        <v>606</v>
      </c>
      <c r="C110" s="9" t="s">
        <v>594</v>
      </c>
      <c r="D110" s="178">
        <v>799.45839311807811</v>
      </c>
      <c r="E110" s="9">
        <v>36</v>
      </c>
      <c r="F110" s="9" t="s">
        <v>608</v>
      </c>
      <c r="G110" s="143">
        <v>5.5490901523391418</v>
      </c>
      <c r="H110" s="9" t="s">
        <v>614</v>
      </c>
      <c r="I110" s="9">
        <v>1.1000000000000001</v>
      </c>
      <c r="J110" s="143">
        <v>6.3737299666102292</v>
      </c>
      <c r="K110" s="19">
        <v>0.35</v>
      </c>
      <c r="L110" s="178">
        <v>36.239521110332113</v>
      </c>
      <c r="M110" s="9">
        <v>5.96</v>
      </c>
      <c r="N110" s="53" t="s">
        <v>615</v>
      </c>
      <c r="Q110"/>
    </row>
    <row r="111" spans="1:17" s="53" customFormat="1">
      <c r="A111" s="53" t="s">
        <v>592</v>
      </c>
      <c r="B111" s="140" t="s">
        <v>606</v>
      </c>
      <c r="C111" s="9" t="s">
        <v>594</v>
      </c>
      <c r="D111" s="178">
        <v>802.07989356747873</v>
      </c>
      <c r="E111" s="9">
        <v>36</v>
      </c>
      <c r="F111" s="9" t="s">
        <v>608</v>
      </c>
      <c r="G111" s="143">
        <v>4.9737479709680343</v>
      </c>
      <c r="H111" s="9" t="s">
        <v>614</v>
      </c>
      <c r="I111" s="9">
        <v>1.1000000000000001</v>
      </c>
      <c r="J111" s="143">
        <v>5.764680006823486</v>
      </c>
      <c r="K111" s="19">
        <v>0.35</v>
      </c>
      <c r="L111" s="178">
        <v>41.066598909992294</v>
      </c>
      <c r="M111" s="9">
        <v>6.59</v>
      </c>
      <c r="N111" s="53" t="s">
        <v>615</v>
      </c>
      <c r="Q111"/>
    </row>
    <row r="112" spans="1:17" s="53" customFormat="1">
      <c r="A112" s="53" t="s">
        <v>592</v>
      </c>
      <c r="B112" s="140" t="s">
        <v>606</v>
      </c>
      <c r="C112" s="9" t="s">
        <v>594</v>
      </c>
      <c r="D112" s="178">
        <v>802.72957354819448</v>
      </c>
      <c r="E112" s="9">
        <v>36</v>
      </c>
      <c r="F112" s="9" t="s">
        <v>608</v>
      </c>
      <c r="G112" s="143">
        <v>4.8710190481263487</v>
      </c>
      <c r="H112" s="9" t="s">
        <v>614</v>
      </c>
      <c r="I112" s="9">
        <v>1.1000000000000001</v>
      </c>
      <c r="J112" s="143">
        <v>5.3776389697144964</v>
      </c>
      <c r="K112" s="19">
        <v>0.35</v>
      </c>
      <c r="L112" s="178">
        <v>38.346147700838429</v>
      </c>
      <c r="M112" s="9">
        <v>7.05</v>
      </c>
      <c r="N112" s="53" t="s">
        <v>615</v>
      </c>
      <c r="Q112"/>
    </row>
    <row r="113" spans="1:17" s="53" customFormat="1">
      <c r="A113" s="53" t="s">
        <v>592</v>
      </c>
      <c r="B113" s="140" t="s">
        <v>606</v>
      </c>
      <c r="C113" s="9" t="s">
        <v>594</v>
      </c>
      <c r="D113" s="178">
        <v>805.3464179509989</v>
      </c>
      <c r="E113" s="9">
        <v>36</v>
      </c>
      <c r="F113" s="9" t="s">
        <v>608</v>
      </c>
      <c r="G113" s="143">
        <v>4.8909963844272264</v>
      </c>
      <c r="H113" s="9" t="s">
        <v>614</v>
      </c>
      <c r="I113" s="9">
        <v>1.1000000000000001</v>
      </c>
      <c r="J113" s="143">
        <v>5.7083172337992503</v>
      </c>
      <c r="K113" s="19">
        <v>0.35</v>
      </c>
      <c r="L113" s="178">
        <v>37.826609164175743</v>
      </c>
      <c r="M113" s="9">
        <v>6.71</v>
      </c>
      <c r="N113" s="53" t="s">
        <v>615</v>
      </c>
      <c r="Q113"/>
    </row>
    <row r="114" spans="1:17" s="53" customFormat="1">
      <c r="A114" s="53" t="s">
        <v>592</v>
      </c>
      <c r="B114" s="140" t="s">
        <v>606</v>
      </c>
      <c r="C114" s="9" t="s">
        <v>594</v>
      </c>
      <c r="D114" s="178">
        <v>812.07141009073723</v>
      </c>
      <c r="E114" s="9">
        <v>36</v>
      </c>
      <c r="F114" s="9" t="s">
        <v>608</v>
      </c>
      <c r="G114" s="143">
        <v>4.5581411612109166</v>
      </c>
      <c r="H114" s="9" t="s">
        <v>614</v>
      </c>
      <c r="I114" s="9">
        <v>1.1000000000000001</v>
      </c>
      <c r="J114" s="143">
        <v>5.559072230951263</v>
      </c>
      <c r="K114" s="19">
        <v>0.35</v>
      </c>
      <c r="L114" s="178">
        <v>36.637918031284833</v>
      </c>
      <c r="M114" s="9">
        <v>6.33</v>
      </c>
      <c r="N114" s="53" t="s">
        <v>615</v>
      </c>
      <c r="Q114"/>
    </row>
    <row r="115" spans="1:17" s="53" customFormat="1">
      <c r="A115" s="53" t="s">
        <v>592</v>
      </c>
      <c r="B115" s="140" t="s">
        <v>606</v>
      </c>
      <c r="C115" s="9" t="s">
        <v>594</v>
      </c>
      <c r="D115" s="178">
        <v>816.93474466465671</v>
      </c>
      <c r="E115" s="9">
        <v>36</v>
      </c>
      <c r="F115" s="9" t="s">
        <v>608</v>
      </c>
      <c r="G115" s="143">
        <v>4.6070738750649545</v>
      </c>
      <c r="H115" s="9" t="s">
        <v>614</v>
      </c>
      <c r="I115" s="9">
        <v>1.1000000000000001</v>
      </c>
      <c r="J115" s="143">
        <v>5.6558761854702064</v>
      </c>
      <c r="K115" s="19">
        <v>0.35</v>
      </c>
      <c r="L115" s="178">
        <v>40.820591591685954</v>
      </c>
      <c r="M115" s="9">
        <v>6.93</v>
      </c>
      <c r="N115" s="53" t="s">
        <v>615</v>
      </c>
      <c r="Q115"/>
    </row>
    <row r="116" spans="1:17" s="53" customFormat="1">
      <c r="A116" s="53" t="s">
        <v>592</v>
      </c>
      <c r="B116" s="140" t="s">
        <v>606</v>
      </c>
      <c r="C116" s="9" t="s">
        <v>594</v>
      </c>
      <c r="D116" s="178">
        <v>848.0068095975945</v>
      </c>
      <c r="E116" s="9">
        <v>36</v>
      </c>
      <c r="F116" s="9" t="s">
        <v>608</v>
      </c>
      <c r="G116" s="143">
        <v>3.9980562318054034</v>
      </c>
      <c r="H116" s="9" t="s">
        <v>614</v>
      </c>
      <c r="I116" s="9">
        <v>1.1000000000000001</v>
      </c>
      <c r="J116" s="143">
        <v>6.3380388505100491</v>
      </c>
      <c r="K116" s="19">
        <v>0.35</v>
      </c>
      <c r="L116" s="178">
        <v>40.051776008394427</v>
      </c>
      <c r="M116" s="9">
        <v>5.67</v>
      </c>
      <c r="N116" s="53" t="s">
        <v>615</v>
      </c>
      <c r="Q116"/>
    </row>
    <row r="117" spans="1:17" s="53" customFormat="1">
      <c r="A117" s="53" t="s">
        <v>592</v>
      </c>
      <c r="B117" s="140" t="s">
        <v>606</v>
      </c>
      <c r="C117" s="9" t="s">
        <v>600</v>
      </c>
      <c r="D117" s="178">
        <v>802.50464735227581</v>
      </c>
      <c r="E117" s="9">
        <v>36</v>
      </c>
      <c r="F117" s="9" t="s">
        <v>608</v>
      </c>
      <c r="G117" s="143">
        <v>5.5319404143365265</v>
      </c>
      <c r="H117" s="9" t="s">
        <v>614</v>
      </c>
      <c r="I117" s="9">
        <v>1.1000000000000001</v>
      </c>
      <c r="J117" s="143">
        <v>6.6399672996765862</v>
      </c>
      <c r="K117" s="19">
        <v>0.35</v>
      </c>
      <c r="L117" s="178">
        <v>55.935597483807399</v>
      </c>
      <c r="M117" s="9">
        <v>6.47</v>
      </c>
      <c r="N117" s="53" t="s">
        <v>615</v>
      </c>
      <c r="Q117"/>
    </row>
    <row r="118" spans="1:17" s="53" customFormat="1">
      <c r="A118" s="191" t="s">
        <v>592</v>
      </c>
      <c r="B118" s="209" t="s">
        <v>606</v>
      </c>
      <c r="C118" s="203" t="s">
        <v>600</v>
      </c>
      <c r="D118" s="202">
        <v>811.77119659246557</v>
      </c>
      <c r="E118" s="203">
        <v>36</v>
      </c>
      <c r="F118" s="203" t="s">
        <v>608</v>
      </c>
      <c r="G118" s="201">
        <v>4.3916283886602185</v>
      </c>
      <c r="H118" s="203" t="s">
        <v>614</v>
      </c>
      <c r="I118" s="203">
        <v>1.1000000000000001</v>
      </c>
      <c r="J118" s="201">
        <v>5.8358665042372158</v>
      </c>
      <c r="K118" s="204">
        <v>0.35</v>
      </c>
      <c r="L118" s="202">
        <v>59.17858772529847</v>
      </c>
      <c r="M118" s="203">
        <v>5.78</v>
      </c>
      <c r="N118" s="191" t="s">
        <v>615</v>
      </c>
      <c r="O118" s="191"/>
      <c r="Q118"/>
    </row>
    <row r="119" spans="1:17" s="53" customFormat="1">
      <c r="A119" s="53" t="s">
        <v>373</v>
      </c>
      <c r="B119" s="140" t="s">
        <v>606</v>
      </c>
      <c r="C119" s="9" t="s">
        <v>594</v>
      </c>
      <c r="D119" s="178">
        <v>916.39192029724711</v>
      </c>
      <c r="E119" s="9">
        <v>36</v>
      </c>
      <c r="F119" s="9" t="s">
        <v>608</v>
      </c>
      <c r="G119" s="143">
        <v>2.4189916998374876</v>
      </c>
      <c r="H119" s="9" t="s">
        <v>614</v>
      </c>
      <c r="I119" s="9">
        <v>1.1000000000000001</v>
      </c>
      <c r="J119" s="143">
        <v>3.2684998876669713</v>
      </c>
      <c r="K119" s="19">
        <v>0.35</v>
      </c>
      <c r="L119" s="178">
        <v>40.555267994729469</v>
      </c>
      <c r="M119" s="9">
        <v>6.63</v>
      </c>
      <c r="N119" s="53" t="s">
        <v>615</v>
      </c>
    </row>
    <row r="120" spans="1:17" s="53" customFormat="1">
      <c r="A120" s="53" t="s">
        <v>373</v>
      </c>
      <c r="B120" s="140" t="s">
        <v>606</v>
      </c>
      <c r="C120" s="9" t="s">
        <v>594</v>
      </c>
      <c r="D120" s="178">
        <v>917.68091973369872</v>
      </c>
      <c r="E120" s="9">
        <v>36</v>
      </c>
      <c r="F120" s="9" t="s">
        <v>608</v>
      </c>
      <c r="G120" s="143">
        <v>2.3677966547656508</v>
      </c>
      <c r="H120" s="9" t="s">
        <v>614</v>
      </c>
      <c r="I120" s="9">
        <v>1.1000000000000001</v>
      </c>
      <c r="J120" s="143">
        <v>3.2532887210697536</v>
      </c>
      <c r="K120" s="19">
        <v>0.35</v>
      </c>
      <c r="L120" s="178">
        <v>41.287482670284476</v>
      </c>
      <c r="M120" s="9">
        <v>6.63</v>
      </c>
      <c r="N120" s="53" t="s">
        <v>615</v>
      </c>
    </row>
    <row r="121" spans="1:17" s="53" customFormat="1">
      <c r="A121" s="53" t="s">
        <v>373</v>
      </c>
      <c r="B121" s="140" t="s">
        <v>606</v>
      </c>
      <c r="C121" s="9" t="s">
        <v>594</v>
      </c>
      <c r="D121" s="178">
        <v>917.28810728154042</v>
      </c>
      <c r="E121" s="9">
        <v>36</v>
      </c>
      <c r="F121" s="9" t="s">
        <v>608</v>
      </c>
      <c r="G121" s="143">
        <v>2.3818378422880326</v>
      </c>
      <c r="H121" s="9" t="s">
        <v>614</v>
      </c>
      <c r="I121" s="9">
        <v>1.1000000000000001</v>
      </c>
      <c r="J121" s="143">
        <v>3.2585810898048591</v>
      </c>
      <c r="K121" s="19">
        <v>0.35</v>
      </c>
      <c r="L121" s="178">
        <v>41.121765431289134</v>
      </c>
      <c r="M121" s="9">
        <v>6.63</v>
      </c>
      <c r="N121" s="53" t="s">
        <v>615</v>
      </c>
    </row>
    <row r="122" spans="1:17" s="53" customFormat="1">
      <c r="A122" s="53" t="s">
        <v>373</v>
      </c>
      <c r="B122" s="140" t="s">
        <v>606</v>
      </c>
      <c r="C122" s="9" t="s">
        <v>594</v>
      </c>
      <c r="D122" s="178">
        <v>918.97715876419113</v>
      </c>
      <c r="E122" s="9">
        <v>36</v>
      </c>
      <c r="F122" s="9" t="s">
        <v>608</v>
      </c>
      <c r="G122" s="143">
        <v>2.3169570748462069</v>
      </c>
      <c r="H122" s="9" t="s">
        <v>614</v>
      </c>
      <c r="I122" s="9">
        <v>1.1000000000000001</v>
      </c>
      <c r="J122" s="143">
        <v>3.2382996791717318</v>
      </c>
      <c r="K122" s="19">
        <v>0.35</v>
      </c>
      <c r="L122" s="178">
        <v>42.058197131962423</v>
      </c>
      <c r="M122" s="9">
        <v>6.63</v>
      </c>
      <c r="N122" s="53" t="s">
        <v>615</v>
      </c>
    </row>
    <row r="123" spans="1:17" s="53" customFormat="1">
      <c r="A123" s="53" t="s">
        <v>373</v>
      </c>
      <c r="B123" s="140" t="s">
        <v>606</v>
      </c>
      <c r="C123" s="9" t="s">
        <v>594</v>
      </c>
      <c r="D123" s="178">
        <v>914.3830137419842</v>
      </c>
      <c r="E123" s="9">
        <v>36</v>
      </c>
      <c r="F123" s="9" t="s">
        <v>608</v>
      </c>
      <c r="G123" s="143">
        <v>2.524614123981662</v>
      </c>
      <c r="H123" s="9" t="s">
        <v>614</v>
      </c>
      <c r="I123" s="9">
        <v>1.1000000000000001</v>
      </c>
      <c r="J123" s="143">
        <v>3.282953141419692</v>
      </c>
      <c r="K123" s="19">
        <v>0.35</v>
      </c>
      <c r="L123" s="178">
        <v>38.659079654026421</v>
      </c>
      <c r="M123" s="9">
        <v>6.63</v>
      </c>
      <c r="N123" s="53" t="s">
        <v>615</v>
      </c>
    </row>
    <row r="124" spans="1:17" s="53" customFormat="1">
      <c r="A124" s="191" t="s">
        <v>373</v>
      </c>
      <c r="B124" s="209" t="s">
        <v>606</v>
      </c>
      <c r="C124" s="203" t="s">
        <v>594</v>
      </c>
      <c r="D124" s="202">
        <v>921.76226020885645</v>
      </c>
      <c r="E124" s="203">
        <v>36</v>
      </c>
      <c r="F124" s="203" t="s">
        <v>608</v>
      </c>
      <c r="G124" s="201">
        <v>2.1938215110104897</v>
      </c>
      <c r="H124" s="203" t="s">
        <v>614</v>
      </c>
      <c r="I124" s="203">
        <v>1.1000000000000001</v>
      </c>
      <c r="J124" s="201">
        <v>3.218005846574794</v>
      </c>
      <c r="K124" s="204">
        <v>0.35</v>
      </c>
      <c r="L124" s="202">
        <v>44.894898823981769</v>
      </c>
      <c r="M124" s="203">
        <v>6.63</v>
      </c>
      <c r="N124" s="191" t="s">
        <v>615</v>
      </c>
      <c r="O124" s="191"/>
    </row>
    <row r="125" spans="1:17" s="53" customFormat="1">
      <c r="A125" s="53" t="s">
        <v>195</v>
      </c>
      <c r="B125" s="140" t="s">
        <v>606</v>
      </c>
      <c r="C125" s="9" t="s">
        <v>600</v>
      </c>
      <c r="D125" s="178">
        <v>977.09086931436775</v>
      </c>
      <c r="E125" s="9">
        <v>36</v>
      </c>
      <c r="F125" s="9" t="s">
        <v>608</v>
      </c>
      <c r="G125" s="143">
        <v>3.2445359972660293</v>
      </c>
      <c r="H125" s="9" t="s">
        <v>614</v>
      </c>
      <c r="I125" s="9">
        <v>1.1000000000000001</v>
      </c>
      <c r="J125" s="143">
        <v>2.682189391952436</v>
      </c>
      <c r="K125" s="19">
        <v>0.35</v>
      </c>
      <c r="L125" s="178">
        <v>39.562700868992138</v>
      </c>
      <c r="M125" s="9">
        <v>16.02</v>
      </c>
      <c r="N125" s="53" t="s">
        <v>615</v>
      </c>
    </row>
    <row r="126" spans="1:17" s="53" customFormat="1">
      <c r="A126" s="53" t="s">
        <v>195</v>
      </c>
      <c r="B126" s="140" t="s">
        <v>606</v>
      </c>
      <c r="C126" s="9" t="s">
        <v>600</v>
      </c>
      <c r="D126" s="178">
        <v>976.93792182647178</v>
      </c>
      <c r="E126" s="9">
        <v>36</v>
      </c>
      <c r="F126" s="9" t="s">
        <v>608</v>
      </c>
      <c r="G126" s="143">
        <v>3.2894884912841529</v>
      </c>
      <c r="H126" s="9" t="s">
        <v>614</v>
      </c>
      <c r="I126" s="9">
        <v>1.1000000000000001</v>
      </c>
      <c r="J126" s="143">
        <v>2.6703693616106658</v>
      </c>
      <c r="K126" s="19">
        <v>0.35</v>
      </c>
      <c r="L126" s="178">
        <v>38.40218894466657</v>
      </c>
      <c r="M126" s="9">
        <v>16.02</v>
      </c>
      <c r="N126" s="53" t="s">
        <v>615</v>
      </c>
    </row>
    <row r="127" spans="1:17" s="53" customFormat="1">
      <c r="A127" s="53" t="s">
        <v>195</v>
      </c>
      <c r="B127" s="140" t="s">
        <v>606</v>
      </c>
      <c r="C127" s="9" t="s">
        <v>600</v>
      </c>
      <c r="D127" s="178">
        <v>974.95412650801052</v>
      </c>
      <c r="E127" s="9">
        <v>36</v>
      </c>
      <c r="F127" s="9" t="s">
        <v>608</v>
      </c>
      <c r="G127" s="143">
        <v>3.3740202277298517</v>
      </c>
      <c r="H127" s="9" t="s">
        <v>614</v>
      </c>
      <c r="I127" s="9">
        <v>1.1000000000000001</v>
      </c>
      <c r="J127" s="143">
        <v>2.690187525708402</v>
      </c>
      <c r="K127" s="19">
        <v>0.35</v>
      </c>
      <c r="L127" s="178">
        <v>37.381475131485345</v>
      </c>
      <c r="M127" s="9">
        <v>16.02</v>
      </c>
      <c r="N127" s="53" t="s">
        <v>615</v>
      </c>
    </row>
    <row r="128" spans="1:17" s="53" customFormat="1">
      <c r="A128" s="53" t="s">
        <v>195</v>
      </c>
      <c r="B128" s="140" t="s">
        <v>606</v>
      </c>
      <c r="C128" s="9" t="s">
        <v>600</v>
      </c>
      <c r="D128" s="178">
        <v>972.71129035839715</v>
      </c>
      <c r="E128" s="9">
        <v>36</v>
      </c>
      <c r="F128" s="9" t="s">
        <v>608</v>
      </c>
      <c r="G128" s="143">
        <v>3.5043860766720227</v>
      </c>
      <c r="H128" s="9" t="s">
        <v>614</v>
      </c>
      <c r="I128" s="9">
        <v>1.1000000000000001</v>
      </c>
      <c r="J128" s="143">
        <v>2.7031866421588813</v>
      </c>
      <c r="K128" s="19">
        <v>0.35</v>
      </c>
      <c r="L128" s="178">
        <v>35.551444033020609</v>
      </c>
      <c r="M128" s="9">
        <v>16.02</v>
      </c>
      <c r="N128" s="53" t="s">
        <v>615</v>
      </c>
    </row>
    <row r="129" spans="1:15" s="53" customFormat="1">
      <c r="A129" s="53" t="s">
        <v>195</v>
      </c>
      <c r="B129" s="209" t="s">
        <v>606</v>
      </c>
      <c r="C129" s="203" t="s">
        <v>600</v>
      </c>
      <c r="D129" s="202">
        <v>969.30313350168069</v>
      </c>
      <c r="E129" s="203">
        <v>36</v>
      </c>
      <c r="F129" s="203" t="s">
        <v>608</v>
      </c>
      <c r="G129" s="201">
        <v>3.7491786941465826</v>
      </c>
      <c r="H129" s="203" t="s">
        <v>614</v>
      </c>
      <c r="I129" s="203">
        <v>1.1000000000000001</v>
      </c>
      <c r="J129" s="201">
        <v>2.7141972162339369</v>
      </c>
      <c r="K129" s="204">
        <v>0.35</v>
      </c>
      <c r="L129" s="202">
        <v>32.345678025855918</v>
      </c>
      <c r="M129" s="203">
        <v>16.02</v>
      </c>
      <c r="N129" s="191" t="s">
        <v>615</v>
      </c>
      <c r="O129" s="191"/>
    </row>
    <row r="130" spans="1:15" s="53" customFormat="1">
      <c r="A130" s="53" t="s">
        <v>385</v>
      </c>
      <c r="B130" s="140" t="s">
        <v>606</v>
      </c>
      <c r="C130" s="9" t="s">
        <v>594</v>
      </c>
      <c r="D130" s="178">
        <v>904.38164681686146</v>
      </c>
      <c r="E130" s="9">
        <v>36</v>
      </c>
      <c r="F130" s="9" t="s">
        <v>608</v>
      </c>
      <c r="G130" s="143">
        <v>3.2613111142640543</v>
      </c>
      <c r="H130" s="9" t="s">
        <v>614</v>
      </c>
      <c r="I130" s="9">
        <v>1.1000000000000001</v>
      </c>
      <c r="J130" s="143">
        <v>3.1658062304587467</v>
      </c>
      <c r="K130" s="19">
        <v>0.35</v>
      </c>
      <c r="L130" s="178">
        <v>31.421205802100065</v>
      </c>
      <c r="M130" s="9">
        <v>7.66</v>
      </c>
      <c r="N130" s="53" t="s">
        <v>615</v>
      </c>
    </row>
    <row r="131" spans="1:15" s="53" customFormat="1">
      <c r="A131" s="53" t="s">
        <v>385</v>
      </c>
      <c r="B131" s="140" t="s">
        <v>606</v>
      </c>
      <c r="C131" s="9" t="s">
        <v>594</v>
      </c>
      <c r="D131" s="178">
        <v>908.5550737591135</v>
      </c>
      <c r="E131" s="9">
        <v>36</v>
      </c>
      <c r="F131" s="9" t="s">
        <v>608</v>
      </c>
      <c r="G131" s="143">
        <v>2.9488577653405961</v>
      </c>
      <c r="H131" s="9" t="s">
        <v>614</v>
      </c>
      <c r="I131" s="9">
        <v>1.1000000000000001</v>
      </c>
      <c r="J131" s="143">
        <v>3.150286451243272</v>
      </c>
      <c r="K131" s="19">
        <v>0.35</v>
      </c>
      <c r="L131" s="178">
        <v>35.788477183758019</v>
      </c>
      <c r="M131" s="9">
        <v>7.66</v>
      </c>
      <c r="N131" s="53" t="s">
        <v>615</v>
      </c>
    </row>
    <row r="132" spans="1:15" s="53" customFormat="1">
      <c r="A132" s="53" t="s">
        <v>385</v>
      </c>
      <c r="B132" s="140" t="s">
        <v>606</v>
      </c>
      <c r="C132" s="9" t="s">
        <v>594</v>
      </c>
      <c r="D132" s="178">
        <v>901.78153864740273</v>
      </c>
      <c r="E132" s="9">
        <v>36</v>
      </c>
      <c r="F132" s="9" t="s">
        <v>608</v>
      </c>
      <c r="G132" s="143">
        <v>3.4003641031403875</v>
      </c>
      <c r="H132" s="9" t="s">
        <v>614</v>
      </c>
      <c r="I132" s="9">
        <v>1.1000000000000001</v>
      </c>
      <c r="J132" s="143">
        <v>3.1947302878747741</v>
      </c>
      <c r="K132" s="19">
        <v>0.35</v>
      </c>
      <c r="L132" s="178">
        <v>30.128379232825004</v>
      </c>
      <c r="M132" s="9">
        <v>7.66</v>
      </c>
      <c r="N132" s="53" t="s">
        <v>615</v>
      </c>
    </row>
    <row r="133" spans="1:15" s="53" customFormat="1">
      <c r="A133" s="53" t="s">
        <v>385</v>
      </c>
      <c r="B133" s="140" t="s">
        <v>606</v>
      </c>
      <c r="C133" s="9" t="s">
        <v>594</v>
      </c>
      <c r="D133" s="178">
        <v>923.92863457815895</v>
      </c>
      <c r="E133" s="9">
        <v>36</v>
      </c>
      <c r="F133" s="9" t="s">
        <v>608</v>
      </c>
      <c r="G133" s="143">
        <v>2.2786461958168553</v>
      </c>
      <c r="H133" s="9" t="s">
        <v>614</v>
      </c>
      <c r="I133" s="9">
        <v>1.1000000000000001</v>
      </c>
      <c r="J133" s="143">
        <v>3.0156470584652868</v>
      </c>
      <c r="K133" s="19">
        <v>0.35</v>
      </c>
      <c r="L133" s="178">
        <v>48.977801582788089</v>
      </c>
      <c r="M133" s="9">
        <v>7.66</v>
      </c>
      <c r="N133" s="53" t="s">
        <v>615</v>
      </c>
    </row>
    <row r="134" spans="1:15" s="53" customFormat="1">
      <c r="A134" s="53" t="s">
        <v>385</v>
      </c>
      <c r="B134" s="140" t="s">
        <v>606</v>
      </c>
      <c r="C134" s="9" t="s">
        <v>594</v>
      </c>
      <c r="D134" s="178">
        <v>903.55751815752831</v>
      </c>
      <c r="E134" s="9">
        <v>36</v>
      </c>
      <c r="F134" s="9" t="s">
        <v>608</v>
      </c>
      <c r="G134" s="143">
        <v>3.2532254468501254</v>
      </c>
      <c r="H134" s="9" t="s">
        <v>614</v>
      </c>
      <c r="I134" s="9">
        <v>1.1000000000000001</v>
      </c>
      <c r="J134" s="143">
        <v>3.189375990090126</v>
      </c>
      <c r="K134" s="19">
        <v>0.35</v>
      </c>
      <c r="L134" s="178">
        <v>31.930645147386862</v>
      </c>
      <c r="M134" s="9">
        <v>7.66</v>
      </c>
      <c r="N134" s="53" t="s">
        <v>615</v>
      </c>
    </row>
    <row r="135" spans="1:15" s="53" customFormat="1">
      <c r="A135" s="53" t="s">
        <v>385</v>
      </c>
      <c r="B135" s="140" t="s">
        <v>606</v>
      </c>
      <c r="C135" s="9" t="s">
        <v>594</v>
      </c>
      <c r="D135" s="178">
        <v>910.33154519490733</v>
      </c>
      <c r="E135" s="9">
        <v>36</v>
      </c>
      <c r="F135" s="9" t="s">
        <v>608</v>
      </c>
      <c r="G135" s="143">
        <v>2.8805356361135512</v>
      </c>
      <c r="H135" s="9" t="s">
        <v>614</v>
      </c>
      <c r="I135" s="9">
        <v>1.1000000000000001</v>
      </c>
      <c r="J135" s="143">
        <v>3.1252982498772606</v>
      </c>
      <c r="K135" s="19">
        <v>0.35</v>
      </c>
      <c r="L135" s="178">
        <v>36.406045959686956</v>
      </c>
      <c r="M135" s="9">
        <v>7.66</v>
      </c>
      <c r="N135" s="53" t="s">
        <v>615</v>
      </c>
    </row>
    <row r="136" spans="1:15" s="53" customFormat="1">
      <c r="A136" s="53" t="s">
        <v>385</v>
      </c>
      <c r="B136" s="140" t="s">
        <v>606</v>
      </c>
      <c r="C136" s="9" t="s">
        <v>594</v>
      </c>
      <c r="D136" s="178">
        <v>911.32304323158485</v>
      </c>
      <c r="E136" s="9">
        <v>36</v>
      </c>
      <c r="F136" s="9" t="s">
        <v>608</v>
      </c>
      <c r="G136" s="143">
        <v>2.7763267274396703</v>
      </c>
      <c r="H136" s="9" t="s">
        <v>614</v>
      </c>
      <c r="I136" s="9">
        <v>1.1000000000000001</v>
      </c>
      <c r="J136" s="143">
        <v>3.1357626895655719</v>
      </c>
      <c r="K136" s="19">
        <v>0.35</v>
      </c>
      <c r="L136" s="178">
        <v>38.68925910536376</v>
      </c>
      <c r="M136" s="9">
        <v>7.66</v>
      </c>
      <c r="N136" s="53" t="s">
        <v>615</v>
      </c>
    </row>
    <row r="137" spans="1:15" s="53" customFormat="1">
      <c r="A137" s="53" t="s">
        <v>385</v>
      </c>
      <c r="B137" s="140" t="s">
        <v>606</v>
      </c>
      <c r="C137" s="9" t="s">
        <v>594</v>
      </c>
      <c r="D137" s="178">
        <v>904.13884691070018</v>
      </c>
      <c r="E137" s="9">
        <v>36</v>
      </c>
      <c r="F137" s="9" t="s">
        <v>608</v>
      </c>
      <c r="G137" s="143">
        <v>3.2617353361514874</v>
      </c>
      <c r="H137" s="9" t="s">
        <v>614</v>
      </c>
      <c r="I137" s="9">
        <v>1.1000000000000001</v>
      </c>
      <c r="J137" s="143">
        <v>3.1719480687882968</v>
      </c>
      <c r="K137" s="19">
        <v>0.35</v>
      </c>
      <c r="L137" s="178">
        <v>31.518853827340859</v>
      </c>
      <c r="M137" s="9">
        <v>7.66</v>
      </c>
      <c r="N137" s="53" t="s">
        <v>615</v>
      </c>
    </row>
    <row r="138" spans="1:15" s="53" customFormat="1">
      <c r="A138" s="53" t="s">
        <v>385</v>
      </c>
      <c r="B138" s="140" t="s">
        <v>606</v>
      </c>
      <c r="C138" s="9" t="s">
        <v>594</v>
      </c>
      <c r="D138" s="178">
        <v>901.12433240724374</v>
      </c>
      <c r="E138" s="9">
        <v>36</v>
      </c>
      <c r="F138" s="9" t="s">
        <v>608</v>
      </c>
      <c r="G138" s="143">
        <v>3.4138528912200155</v>
      </c>
      <c r="H138" s="9" t="s">
        <v>614</v>
      </c>
      <c r="I138" s="9">
        <v>1.1000000000000001</v>
      </c>
      <c r="J138" s="143">
        <v>3.2079690317236493</v>
      </c>
      <c r="K138" s="19">
        <v>0.35</v>
      </c>
      <c r="L138" s="178">
        <v>30.167358453785102</v>
      </c>
      <c r="M138" s="9">
        <v>7.66</v>
      </c>
      <c r="N138" s="53" t="s">
        <v>615</v>
      </c>
    </row>
    <row r="139" spans="1:15" s="53" customFormat="1">
      <c r="A139" s="53" t="s">
        <v>385</v>
      </c>
      <c r="B139" s="140" t="s">
        <v>606</v>
      </c>
      <c r="C139" s="9" t="s">
        <v>594</v>
      </c>
      <c r="D139" s="178">
        <v>911.69711602160316</v>
      </c>
      <c r="E139" s="9">
        <v>36</v>
      </c>
      <c r="F139" s="9" t="s">
        <v>608</v>
      </c>
      <c r="G139" s="143">
        <v>2.7640925052962855</v>
      </c>
      <c r="H139" s="9" t="s">
        <v>614</v>
      </c>
      <c r="I139" s="9">
        <v>1.1000000000000001</v>
      </c>
      <c r="J139" s="143">
        <v>3.1299628731472633</v>
      </c>
      <c r="K139" s="19">
        <v>0.35</v>
      </c>
      <c r="L139" s="178">
        <v>38.782258716678136</v>
      </c>
      <c r="M139" s="9">
        <v>7.66</v>
      </c>
      <c r="N139" s="53" t="s">
        <v>615</v>
      </c>
    </row>
    <row r="140" spans="1:15" s="53" customFormat="1">
      <c r="A140" s="191" t="s">
        <v>385</v>
      </c>
      <c r="B140" s="209" t="s">
        <v>606</v>
      </c>
      <c r="C140" s="203" t="s">
        <v>594</v>
      </c>
      <c r="D140" s="202">
        <v>903.77998657633327</v>
      </c>
      <c r="E140" s="203">
        <v>36</v>
      </c>
      <c r="F140" s="203" t="s">
        <v>608</v>
      </c>
      <c r="G140" s="201">
        <v>3.3274206068514993</v>
      </c>
      <c r="H140" s="203" t="s">
        <v>614</v>
      </c>
      <c r="I140" s="203">
        <v>1.1000000000000001</v>
      </c>
      <c r="J140" s="201">
        <v>3.1631511527652401</v>
      </c>
      <c r="K140" s="204">
        <v>0.35</v>
      </c>
      <c r="L140" s="202">
        <v>30.534194719450834</v>
      </c>
      <c r="M140" s="203">
        <v>7.66</v>
      </c>
      <c r="N140" s="191" t="s">
        <v>615</v>
      </c>
      <c r="O140" s="191"/>
    </row>
    <row r="141" spans="1:15" s="53" customFormat="1">
      <c r="A141" s="53" t="s">
        <v>386</v>
      </c>
      <c r="B141" s="140" t="s">
        <v>606</v>
      </c>
      <c r="C141" s="9" t="s">
        <v>594</v>
      </c>
      <c r="D141" s="178">
        <v>910.82114599358931</v>
      </c>
      <c r="E141" s="9">
        <v>36</v>
      </c>
      <c r="F141" s="9" t="s">
        <v>608</v>
      </c>
      <c r="G141" s="143">
        <v>3.6151522679457311</v>
      </c>
      <c r="H141" s="9" t="s">
        <v>614</v>
      </c>
      <c r="I141" s="9">
        <v>1.1000000000000001</v>
      </c>
      <c r="J141" s="143">
        <v>3.3041733941669014</v>
      </c>
      <c r="K141" s="19">
        <v>0.35</v>
      </c>
      <c r="L141" s="178">
        <v>33.989644642426441</v>
      </c>
      <c r="M141" s="9">
        <v>9.75</v>
      </c>
      <c r="N141" s="53" t="s">
        <v>615</v>
      </c>
    </row>
    <row r="142" spans="1:15" s="53" customFormat="1">
      <c r="A142" s="53" t="s">
        <v>386</v>
      </c>
      <c r="B142" s="140" t="s">
        <v>606</v>
      </c>
      <c r="C142" s="9" t="s">
        <v>594</v>
      </c>
      <c r="D142" s="178">
        <v>917.31817821306129</v>
      </c>
      <c r="E142" s="9">
        <v>36</v>
      </c>
      <c r="F142" s="9" t="s">
        <v>608</v>
      </c>
      <c r="G142" s="143">
        <v>3.2281307641982995</v>
      </c>
      <c r="H142" s="9" t="s">
        <v>614</v>
      </c>
      <c r="I142" s="9">
        <v>1.1000000000000001</v>
      </c>
      <c r="J142" s="143">
        <v>3.2651112787840502</v>
      </c>
      <c r="K142" s="19">
        <v>0.35</v>
      </c>
      <c r="L142" s="178">
        <v>40.30380324274995</v>
      </c>
      <c r="M142" s="9">
        <v>9.75</v>
      </c>
      <c r="N142" s="53" t="s">
        <v>615</v>
      </c>
    </row>
    <row r="143" spans="1:15" s="53" customFormat="1">
      <c r="A143" s="53" t="s">
        <v>386</v>
      </c>
      <c r="B143" s="140" t="s">
        <v>606</v>
      </c>
      <c r="C143" s="9" t="s">
        <v>594</v>
      </c>
      <c r="D143" s="178">
        <v>921.02796923795051</v>
      </c>
      <c r="E143" s="9">
        <v>36</v>
      </c>
      <c r="F143" s="9" t="s">
        <v>608</v>
      </c>
      <c r="G143" s="143">
        <v>3.0876305646814188</v>
      </c>
      <c r="H143" s="9" t="s">
        <v>614</v>
      </c>
      <c r="I143" s="9">
        <v>1.1000000000000001</v>
      </c>
      <c r="J143" s="143">
        <v>3.2211567045990224</v>
      </c>
      <c r="K143" s="19">
        <v>0.35</v>
      </c>
      <c r="L143" s="178">
        <v>42.389951928070197</v>
      </c>
      <c r="M143" s="9">
        <v>9.75</v>
      </c>
      <c r="N143" s="53" t="s">
        <v>615</v>
      </c>
    </row>
    <row r="144" spans="1:15" s="53" customFormat="1">
      <c r="A144" s="53" t="s">
        <v>386</v>
      </c>
      <c r="B144" s="140" t="s">
        <v>606</v>
      </c>
      <c r="C144" s="9" t="s">
        <v>594</v>
      </c>
      <c r="D144" s="178">
        <v>921.57031845989934</v>
      </c>
      <c r="E144" s="9">
        <v>36</v>
      </c>
      <c r="F144" s="9" t="s">
        <v>608</v>
      </c>
      <c r="G144" s="143">
        <v>3.0696649498026112</v>
      </c>
      <c r="H144" s="9" t="s">
        <v>614</v>
      </c>
      <c r="I144" s="9">
        <v>1.1000000000000001</v>
      </c>
      <c r="J144" s="143">
        <v>3.2138220252892378</v>
      </c>
      <c r="K144" s="19">
        <v>0.35</v>
      </c>
      <c r="L144" s="178">
        <v>42.614801683538801</v>
      </c>
      <c r="M144" s="9">
        <v>9.75</v>
      </c>
      <c r="N144" s="53" t="s">
        <v>615</v>
      </c>
    </row>
    <row r="145" spans="1:614" s="53" customFormat="1">
      <c r="A145" s="191" t="s">
        <v>386</v>
      </c>
      <c r="B145" s="209" t="s">
        <v>606</v>
      </c>
      <c r="C145" s="203" t="s">
        <v>594</v>
      </c>
      <c r="D145" s="202">
        <v>924.29779193812976</v>
      </c>
      <c r="E145" s="203">
        <v>36</v>
      </c>
      <c r="F145" s="203" t="s">
        <v>608</v>
      </c>
      <c r="G145" s="201">
        <v>2.9414875303095975</v>
      </c>
      <c r="H145" s="203" t="s">
        <v>614</v>
      </c>
      <c r="I145" s="203">
        <v>1.1000000000000001</v>
      </c>
      <c r="J145" s="201">
        <v>3.205495083581404</v>
      </c>
      <c r="K145" s="204">
        <v>0.35</v>
      </c>
      <c r="L145" s="202">
        <v>46.570062764529588</v>
      </c>
      <c r="M145" s="203">
        <v>9.75</v>
      </c>
      <c r="N145" s="191" t="s">
        <v>615</v>
      </c>
      <c r="O145" s="191"/>
    </row>
    <row r="146" spans="1:614" s="53" customFormat="1">
      <c r="A146" s="53" t="s">
        <v>394</v>
      </c>
      <c r="B146" s="140" t="s">
        <v>606</v>
      </c>
      <c r="C146" s="9" t="s">
        <v>594</v>
      </c>
      <c r="D146" s="178">
        <v>1009.0893022930076</v>
      </c>
      <c r="E146" s="9">
        <v>36</v>
      </c>
      <c r="F146" s="9" t="s">
        <v>608</v>
      </c>
      <c r="G146" s="143">
        <v>2.9632349085832801</v>
      </c>
      <c r="H146" s="9" t="s">
        <v>614</v>
      </c>
      <c r="I146" s="9">
        <v>1.1000000000000001</v>
      </c>
      <c r="J146" s="143">
        <v>2.3320472601759579</v>
      </c>
      <c r="K146" s="19">
        <v>0.35</v>
      </c>
      <c r="L146" s="178">
        <v>48.777241688518167</v>
      </c>
      <c r="M146" s="9">
        <v>21.31</v>
      </c>
      <c r="N146" s="53" t="s">
        <v>615</v>
      </c>
    </row>
    <row r="147" spans="1:614" s="53" customFormat="1">
      <c r="A147" s="53" t="s">
        <v>394</v>
      </c>
      <c r="B147" s="140" t="s">
        <v>606</v>
      </c>
      <c r="C147" s="9" t="s">
        <v>594</v>
      </c>
      <c r="D147" s="178">
        <v>1009.5548754766697</v>
      </c>
      <c r="E147" s="9">
        <v>36</v>
      </c>
      <c r="F147" s="9" t="s">
        <v>608</v>
      </c>
      <c r="G147" s="143">
        <v>2.9576201756424112</v>
      </c>
      <c r="H147" s="9" t="s">
        <v>614</v>
      </c>
      <c r="I147" s="9">
        <v>1.1000000000000001</v>
      </c>
      <c r="J147" s="143">
        <v>2.3208187595778189</v>
      </c>
      <c r="K147" s="19">
        <v>0.35</v>
      </c>
      <c r="L147" s="178">
        <v>48.34702494923949</v>
      </c>
      <c r="M147" s="9">
        <v>21.31</v>
      </c>
      <c r="N147" s="53" t="s">
        <v>615</v>
      </c>
    </row>
    <row r="148" spans="1:614" s="53" customFormat="1">
      <c r="A148" s="53" t="s">
        <v>394</v>
      </c>
      <c r="B148" s="140" t="s">
        <v>606</v>
      </c>
      <c r="C148" s="9" t="s">
        <v>594</v>
      </c>
      <c r="D148" s="178">
        <v>1017.3317218737117</v>
      </c>
      <c r="E148" s="9">
        <v>36</v>
      </c>
      <c r="F148" s="9" t="s">
        <v>608</v>
      </c>
      <c r="G148" s="143">
        <v>2.7549673731455462</v>
      </c>
      <c r="H148" s="9" t="s">
        <v>614</v>
      </c>
      <c r="I148" s="9">
        <v>1.1000000000000001</v>
      </c>
      <c r="J148" s="143">
        <v>2.2649165369561488</v>
      </c>
      <c r="K148" s="19">
        <v>0.35</v>
      </c>
      <c r="L148" s="178">
        <v>54.666328204070766</v>
      </c>
      <c r="M148" s="9">
        <v>21.31</v>
      </c>
      <c r="N148" s="53" t="s">
        <v>615</v>
      </c>
    </row>
    <row r="149" spans="1:614" s="53" customFormat="1">
      <c r="A149" s="53" t="s">
        <v>394</v>
      </c>
      <c r="B149" s="140" t="s">
        <v>606</v>
      </c>
      <c r="C149" s="9" t="s">
        <v>600</v>
      </c>
      <c r="D149" s="178">
        <v>1001.3420031737272</v>
      </c>
      <c r="E149" s="9">
        <v>36</v>
      </c>
      <c r="F149" s="9" t="s">
        <v>608</v>
      </c>
      <c r="G149" s="143">
        <v>3.2554774866597049</v>
      </c>
      <c r="H149" s="9" t="s">
        <v>614</v>
      </c>
      <c r="I149" s="9">
        <v>1.1000000000000001</v>
      </c>
      <c r="J149" s="143">
        <v>2.3837443695210481</v>
      </c>
      <c r="K149" s="19">
        <v>0.35</v>
      </c>
      <c r="L149" s="178">
        <v>42.350634895942342</v>
      </c>
      <c r="M149" s="9">
        <v>21.31</v>
      </c>
      <c r="N149" s="53" t="s">
        <v>615</v>
      </c>
    </row>
    <row r="150" spans="1:614" s="53" customFormat="1">
      <c r="A150" s="53" t="s">
        <v>394</v>
      </c>
      <c r="B150" s="140" t="s">
        <v>606</v>
      </c>
      <c r="C150" s="9" t="s">
        <v>600</v>
      </c>
      <c r="D150" s="178">
        <v>994.88632245174415</v>
      </c>
      <c r="E150" s="9">
        <v>36</v>
      </c>
      <c r="F150" s="9" t="s">
        <v>608</v>
      </c>
      <c r="G150" s="143">
        <v>3.5380901912686937</v>
      </c>
      <c r="H150" s="9" t="s">
        <v>614</v>
      </c>
      <c r="I150" s="9">
        <v>1.1000000000000001</v>
      </c>
      <c r="J150" s="143">
        <v>2.4350529528568621</v>
      </c>
      <c r="K150" s="19">
        <v>0.35</v>
      </c>
      <c r="L150" s="178">
        <v>38.118253114517287</v>
      </c>
      <c r="M150" s="9">
        <v>21.31</v>
      </c>
      <c r="N150" s="53" t="s">
        <v>615</v>
      </c>
    </row>
    <row r="151" spans="1:614" s="53" customFormat="1">
      <c r="A151" s="191" t="s">
        <v>394</v>
      </c>
      <c r="B151" s="209" t="s">
        <v>606</v>
      </c>
      <c r="C151" s="203" t="s">
        <v>600</v>
      </c>
      <c r="D151" s="202">
        <v>995.7429555323539</v>
      </c>
      <c r="E151" s="203">
        <v>36</v>
      </c>
      <c r="F151" s="203" t="s">
        <v>608</v>
      </c>
      <c r="G151" s="201">
        <v>3.3771101377418891</v>
      </c>
      <c r="H151" s="203" t="s">
        <v>614</v>
      </c>
      <c r="I151" s="203">
        <v>1.1000000000000001</v>
      </c>
      <c r="J151" s="201">
        <v>2.4724394380450971</v>
      </c>
      <c r="K151" s="204">
        <v>0.35</v>
      </c>
      <c r="L151" s="202">
        <v>42.39232517388902</v>
      </c>
      <c r="M151" s="203">
        <v>21.31</v>
      </c>
      <c r="N151" s="191" t="s">
        <v>615</v>
      </c>
      <c r="O151" s="191"/>
    </row>
    <row r="152" spans="1:614" s="53" customFormat="1">
      <c r="A152" s="53" t="s">
        <v>398</v>
      </c>
      <c r="B152" s="140" t="s">
        <v>606</v>
      </c>
      <c r="C152" s="9" t="s">
        <v>594</v>
      </c>
      <c r="D152" s="178">
        <v>1050.3806207176076</v>
      </c>
      <c r="E152" s="9">
        <v>36</v>
      </c>
      <c r="F152" s="9" t="s">
        <v>608</v>
      </c>
      <c r="G152" s="143">
        <v>2.0711854272844361</v>
      </c>
      <c r="H152" s="9" t="s">
        <v>614</v>
      </c>
      <c r="I152" s="9">
        <v>1.1000000000000001</v>
      </c>
      <c r="J152" s="143">
        <v>1.7849308332237037</v>
      </c>
      <c r="K152" s="19">
        <v>0.35</v>
      </c>
      <c r="L152" s="178">
        <v>51.7626005598839</v>
      </c>
      <c r="M152" s="9">
        <v>20.88</v>
      </c>
      <c r="N152" s="53" t="s">
        <v>615</v>
      </c>
    </row>
    <row r="153" spans="1:614" s="191" customFormat="1">
      <c r="A153" s="191" t="s">
        <v>399</v>
      </c>
      <c r="B153" s="209" t="s">
        <v>606</v>
      </c>
      <c r="C153" s="203" t="s">
        <v>594</v>
      </c>
      <c r="D153" s="202">
        <v>1050.9770981023457</v>
      </c>
      <c r="E153" s="203">
        <v>36</v>
      </c>
      <c r="F153" s="203" t="s">
        <v>608</v>
      </c>
      <c r="G153" s="201">
        <v>2.0592226232806059</v>
      </c>
      <c r="H153" s="203" t="s">
        <v>614</v>
      </c>
      <c r="I153" s="203">
        <v>1.1000000000000001</v>
      </c>
      <c r="J153" s="201">
        <v>1.7743793797428762</v>
      </c>
      <c r="K153" s="204">
        <v>0.35</v>
      </c>
      <c r="L153" s="202">
        <v>51.518089566887724</v>
      </c>
      <c r="M153" s="203">
        <v>20.88</v>
      </c>
      <c r="N153" s="191" t="s">
        <v>615</v>
      </c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  <c r="DM153" s="53"/>
      <c r="DN153" s="53"/>
      <c r="DO153" s="53"/>
      <c r="DP153" s="53"/>
      <c r="DQ153" s="53"/>
      <c r="DR153" s="53"/>
      <c r="DS153" s="53"/>
      <c r="DT153" s="53"/>
      <c r="DU153" s="53"/>
      <c r="DV153" s="53"/>
      <c r="DW153" s="53"/>
      <c r="DX153" s="53"/>
      <c r="DY153" s="53"/>
      <c r="DZ153" s="53"/>
      <c r="EA153" s="53"/>
      <c r="EB153" s="53"/>
      <c r="EC153" s="53"/>
      <c r="ED153" s="53"/>
      <c r="EE153" s="53"/>
      <c r="EF153" s="53"/>
      <c r="EG153" s="53"/>
      <c r="EH153" s="53"/>
      <c r="EI153" s="53"/>
      <c r="EJ153" s="53"/>
      <c r="EK153" s="53"/>
      <c r="EL153" s="53"/>
      <c r="EM153" s="53"/>
      <c r="EN153" s="53"/>
      <c r="EO153" s="53"/>
      <c r="EP153" s="53"/>
      <c r="EQ153" s="53"/>
      <c r="ER153" s="53"/>
      <c r="ES153" s="53"/>
      <c r="ET153" s="53"/>
      <c r="EU153" s="53"/>
      <c r="EV153" s="53"/>
      <c r="EW153" s="53"/>
      <c r="EX153" s="53"/>
      <c r="EY153" s="53"/>
      <c r="EZ153" s="53"/>
      <c r="FA153" s="53"/>
      <c r="FB153" s="53"/>
      <c r="FC153" s="53"/>
      <c r="FD153" s="53"/>
      <c r="FE153" s="53"/>
      <c r="FF153" s="53"/>
      <c r="FG153" s="53"/>
      <c r="FH153" s="53"/>
      <c r="FI153" s="53"/>
      <c r="FJ153" s="53"/>
      <c r="FK153" s="53"/>
      <c r="FL153" s="53"/>
      <c r="FM153" s="53"/>
      <c r="FN153" s="53"/>
      <c r="FO153" s="53"/>
      <c r="FP153" s="53"/>
      <c r="FQ153" s="53"/>
      <c r="FR153" s="53"/>
      <c r="FS153" s="53"/>
      <c r="FT153" s="53"/>
      <c r="FU153" s="53"/>
      <c r="FV153" s="53"/>
      <c r="FW153" s="53"/>
      <c r="FX153" s="53"/>
      <c r="FY153" s="53"/>
      <c r="FZ153" s="53"/>
      <c r="GA153" s="53"/>
      <c r="GB153" s="53"/>
      <c r="GC153" s="53"/>
      <c r="GD153" s="53"/>
      <c r="GE153" s="53"/>
      <c r="GF153" s="53"/>
      <c r="GG153" s="53"/>
      <c r="GH153" s="53"/>
      <c r="GI153" s="53"/>
      <c r="GJ153" s="53"/>
      <c r="GK153" s="53"/>
      <c r="GL153" s="53"/>
      <c r="GM153" s="53"/>
      <c r="GN153" s="53"/>
      <c r="GO153" s="53"/>
      <c r="GP153" s="53"/>
      <c r="GQ153" s="53"/>
      <c r="GR153" s="53"/>
      <c r="GS153" s="53"/>
      <c r="GT153" s="53"/>
      <c r="GU153" s="53"/>
      <c r="GV153" s="53"/>
      <c r="GW153" s="53"/>
      <c r="GX153" s="53"/>
      <c r="GY153" s="53"/>
      <c r="GZ153" s="53"/>
      <c r="HA153" s="53"/>
      <c r="HB153" s="53"/>
      <c r="HC153" s="53"/>
      <c r="HD153" s="53"/>
      <c r="HE153" s="53"/>
      <c r="HF153" s="53"/>
      <c r="HG153" s="53"/>
      <c r="HH153" s="53"/>
      <c r="HI153" s="53"/>
      <c r="HJ153" s="53"/>
      <c r="HK153" s="53"/>
      <c r="HL153" s="53"/>
      <c r="HM153" s="53"/>
      <c r="HN153" s="53"/>
      <c r="HO153" s="53"/>
      <c r="HP153" s="53"/>
      <c r="HQ153" s="53"/>
      <c r="HR153" s="53"/>
      <c r="HS153" s="53"/>
      <c r="HT153" s="53"/>
      <c r="HU153" s="53"/>
      <c r="HV153" s="53"/>
      <c r="HW153" s="53"/>
      <c r="HX153" s="53"/>
      <c r="HY153" s="53"/>
      <c r="HZ153" s="53"/>
      <c r="IA153" s="53"/>
      <c r="IB153" s="53"/>
      <c r="IC153" s="53"/>
      <c r="ID153" s="53"/>
      <c r="IE153" s="53"/>
      <c r="IF153" s="53"/>
      <c r="IG153" s="53"/>
      <c r="IH153" s="53"/>
      <c r="II153" s="53"/>
      <c r="IJ153" s="53"/>
      <c r="IK153" s="53"/>
      <c r="IL153" s="53"/>
      <c r="IM153" s="53"/>
      <c r="IN153" s="53"/>
      <c r="IO153" s="53"/>
      <c r="IP153" s="53"/>
      <c r="IQ153" s="53"/>
      <c r="IR153" s="53"/>
      <c r="IS153" s="53"/>
      <c r="IT153" s="53"/>
      <c r="IU153" s="53"/>
      <c r="IV153" s="53"/>
      <c r="IW153" s="53"/>
      <c r="IX153" s="53"/>
      <c r="IY153" s="53"/>
      <c r="IZ153" s="53"/>
      <c r="JA153" s="53"/>
      <c r="JB153" s="53"/>
      <c r="JC153" s="53"/>
      <c r="JD153" s="53"/>
      <c r="JE153" s="53"/>
      <c r="JF153" s="53"/>
      <c r="JG153" s="53"/>
      <c r="JH153" s="53"/>
      <c r="JI153" s="53"/>
      <c r="JJ153" s="53"/>
      <c r="JK153" s="53"/>
      <c r="JL153" s="53"/>
      <c r="JM153" s="53"/>
      <c r="JN153" s="53"/>
      <c r="JO153" s="53"/>
      <c r="JP153" s="53"/>
      <c r="JQ153" s="53"/>
      <c r="JR153" s="53"/>
      <c r="JS153" s="53"/>
      <c r="JT153" s="53"/>
      <c r="JU153" s="53"/>
      <c r="JV153" s="53"/>
      <c r="JW153" s="53"/>
      <c r="JX153" s="53"/>
      <c r="JY153" s="53"/>
      <c r="JZ153" s="53"/>
      <c r="KA153" s="53"/>
      <c r="KB153" s="53"/>
      <c r="KC153" s="53"/>
      <c r="KD153" s="53"/>
      <c r="KE153" s="53"/>
      <c r="KF153" s="53"/>
      <c r="KG153" s="53"/>
      <c r="KH153" s="53"/>
      <c r="KI153" s="53"/>
      <c r="KJ153" s="53"/>
      <c r="KK153" s="53"/>
      <c r="KL153" s="53"/>
      <c r="KM153" s="53"/>
      <c r="KN153" s="53"/>
      <c r="KO153" s="53"/>
      <c r="KP153" s="53"/>
      <c r="KQ153" s="53"/>
      <c r="KR153" s="53"/>
      <c r="KS153" s="53"/>
      <c r="KT153" s="53"/>
      <c r="KU153" s="53"/>
      <c r="KV153" s="53"/>
      <c r="KW153" s="53"/>
      <c r="KX153" s="53"/>
      <c r="KY153" s="53"/>
      <c r="KZ153" s="53"/>
      <c r="LA153" s="53"/>
      <c r="LB153" s="53"/>
      <c r="LC153" s="53"/>
      <c r="LD153" s="53"/>
      <c r="LE153" s="53"/>
      <c r="LF153" s="53"/>
      <c r="LG153" s="53"/>
      <c r="LH153" s="53"/>
      <c r="LI153" s="53"/>
      <c r="LJ153" s="53"/>
      <c r="LK153" s="53"/>
      <c r="LL153" s="53"/>
      <c r="LM153" s="53"/>
      <c r="LN153" s="53"/>
      <c r="LO153" s="53"/>
      <c r="LP153" s="53"/>
      <c r="LQ153" s="53"/>
      <c r="LR153" s="53"/>
      <c r="LS153" s="53"/>
      <c r="LT153" s="53"/>
      <c r="LU153" s="53"/>
      <c r="LV153" s="53"/>
      <c r="LW153" s="53"/>
      <c r="LX153" s="53"/>
      <c r="LY153" s="53"/>
      <c r="LZ153" s="53"/>
      <c r="MA153" s="53"/>
      <c r="MB153" s="53"/>
      <c r="MC153" s="53"/>
      <c r="MD153" s="53"/>
      <c r="ME153" s="53"/>
      <c r="MF153" s="53"/>
      <c r="MG153" s="53"/>
      <c r="MH153" s="53"/>
      <c r="MI153" s="53"/>
      <c r="MJ153" s="53"/>
      <c r="MK153" s="53"/>
      <c r="ML153" s="53"/>
      <c r="MM153" s="53"/>
      <c r="MN153" s="53"/>
      <c r="MO153" s="53"/>
      <c r="MP153" s="53"/>
      <c r="MQ153" s="53"/>
      <c r="MR153" s="53"/>
      <c r="MS153" s="53"/>
      <c r="MT153" s="53"/>
      <c r="MU153" s="53"/>
      <c r="MV153" s="53"/>
      <c r="MW153" s="53"/>
      <c r="MX153" s="53"/>
      <c r="MY153" s="53"/>
      <c r="MZ153" s="53"/>
      <c r="NA153" s="53"/>
      <c r="NB153" s="53"/>
      <c r="NC153" s="53"/>
      <c r="ND153" s="53"/>
      <c r="NE153" s="53"/>
      <c r="NF153" s="53"/>
      <c r="NG153" s="53"/>
      <c r="NH153" s="53"/>
      <c r="NI153" s="53"/>
      <c r="NJ153" s="53"/>
      <c r="NK153" s="53"/>
      <c r="NL153" s="53"/>
      <c r="NM153" s="53"/>
      <c r="NN153" s="53"/>
      <c r="NO153" s="53"/>
      <c r="NP153" s="53"/>
      <c r="NQ153" s="53"/>
      <c r="NR153" s="53"/>
      <c r="NS153" s="53"/>
      <c r="NT153" s="53"/>
      <c r="NU153" s="53"/>
      <c r="NV153" s="53"/>
      <c r="NW153" s="53"/>
      <c r="NX153" s="53"/>
      <c r="NY153" s="53"/>
      <c r="NZ153" s="53"/>
      <c r="OA153" s="53"/>
      <c r="OB153" s="53"/>
      <c r="OC153" s="53"/>
      <c r="OD153" s="53"/>
      <c r="OE153" s="53"/>
      <c r="OF153" s="53"/>
      <c r="OG153" s="53"/>
      <c r="OH153" s="53"/>
      <c r="OI153" s="53"/>
      <c r="OJ153" s="53"/>
      <c r="OK153" s="53"/>
      <c r="OL153" s="53"/>
      <c r="OM153" s="53"/>
      <c r="ON153" s="53"/>
      <c r="OO153" s="53"/>
      <c r="OP153" s="53"/>
      <c r="OQ153" s="53"/>
      <c r="OR153" s="53"/>
      <c r="OS153" s="53"/>
      <c r="OT153" s="53"/>
      <c r="OU153" s="53"/>
      <c r="OV153" s="53"/>
      <c r="OW153" s="53"/>
      <c r="OX153" s="53"/>
      <c r="OY153" s="53"/>
      <c r="OZ153" s="53"/>
      <c r="PA153" s="53"/>
      <c r="PB153" s="53"/>
      <c r="PC153" s="53"/>
      <c r="PD153" s="53"/>
      <c r="PE153" s="53"/>
      <c r="PF153" s="53"/>
      <c r="PG153" s="53"/>
      <c r="PH153" s="53"/>
      <c r="PI153" s="53"/>
      <c r="PJ153" s="53"/>
      <c r="PK153" s="53"/>
      <c r="PL153" s="53"/>
      <c r="PM153" s="53"/>
      <c r="PN153" s="53"/>
      <c r="PO153" s="53"/>
      <c r="PP153" s="53"/>
      <c r="PQ153" s="53"/>
      <c r="PR153" s="53"/>
      <c r="PS153" s="53"/>
      <c r="PT153" s="53"/>
      <c r="PU153" s="53"/>
      <c r="PV153" s="53"/>
      <c r="PW153" s="53"/>
      <c r="PX153" s="53"/>
      <c r="PY153" s="53"/>
      <c r="PZ153" s="53"/>
      <c r="QA153" s="53"/>
      <c r="QB153" s="53"/>
      <c r="QC153" s="53"/>
      <c r="QD153" s="53"/>
      <c r="QE153" s="53"/>
      <c r="QF153" s="53"/>
      <c r="QG153" s="53"/>
      <c r="QH153" s="53"/>
      <c r="QI153" s="53"/>
      <c r="QJ153" s="53"/>
      <c r="QK153" s="53"/>
      <c r="QL153" s="53"/>
      <c r="QM153" s="53"/>
      <c r="QN153" s="53"/>
      <c r="QO153" s="53"/>
      <c r="QP153" s="53"/>
      <c r="QQ153" s="53"/>
      <c r="QR153" s="53"/>
      <c r="QS153" s="53"/>
      <c r="QT153" s="53"/>
      <c r="QU153" s="53"/>
      <c r="QV153" s="53"/>
      <c r="QW153" s="53"/>
      <c r="QX153" s="53"/>
      <c r="QY153" s="53"/>
      <c r="QZ153" s="53"/>
      <c r="RA153" s="53"/>
      <c r="RB153" s="53"/>
      <c r="RC153" s="53"/>
      <c r="RD153" s="53"/>
      <c r="RE153" s="53"/>
      <c r="RF153" s="53"/>
      <c r="RG153" s="53"/>
      <c r="RH153" s="53"/>
      <c r="RI153" s="53"/>
      <c r="RJ153" s="53"/>
      <c r="RK153" s="53"/>
      <c r="RL153" s="53"/>
      <c r="RM153" s="53"/>
      <c r="RN153" s="53"/>
      <c r="RO153" s="53"/>
      <c r="RP153" s="53"/>
      <c r="RQ153" s="53"/>
      <c r="RR153" s="53"/>
      <c r="RS153" s="53"/>
      <c r="RT153" s="53"/>
      <c r="RU153" s="53"/>
      <c r="RV153" s="53"/>
      <c r="RW153" s="53"/>
      <c r="RX153" s="53"/>
      <c r="RY153" s="53"/>
      <c r="RZ153" s="53"/>
      <c r="SA153" s="53"/>
      <c r="SB153" s="53"/>
      <c r="SC153" s="53"/>
      <c r="SD153" s="53"/>
      <c r="SE153" s="53"/>
      <c r="SF153" s="53"/>
      <c r="SG153" s="53"/>
      <c r="SH153" s="53"/>
      <c r="SI153" s="53"/>
      <c r="SJ153" s="53"/>
      <c r="SK153" s="53"/>
      <c r="SL153" s="53"/>
      <c r="SM153" s="53"/>
      <c r="SN153" s="53"/>
      <c r="SO153" s="53"/>
      <c r="SP153" s="53"/>
      <c r="SQ153" s="53"/>
      <c r="SR153" s="53"/>
      <c r="SS153" s="53"/>
      <c r="ST153" s="53"/>
      <c r="SU153" s="53"/>
      <c r="SV153" s="53"/>
      <c r="SW153" s="53"/>
      <c r="SX153" s="53"/>
      <c r="SY153" s="53"/>
      <c r="SZ153" s="53"/>
      <c r="TA153" s="53"/>
      <c r="TB153" s="53"/>
      <c r="TC153" s="53"/>
      <c r="TD153" s="53"/>
      <c r="TE153" s="53"/>
      <c r="TF153" s="53"/>
      <c r="TG153" s="53"/>
      <c r="TH153" s="53"/>
      <c r="TI153" s="53"/>
      <c r="TJ153" s="53"/>
      <c r="TK153" s="53"/>
      <c r="TL153" s="53"/>
      <c r="TM153" s="53"/>
      <c r="TN153" s="53"/>
      <c r="TO153" s="53"/>
      <c r="TP153" s="53"/>
      <c r="TQ153" s="53"/>
      <c r="TR153" s="53"/>
      <c r="TS153" s="53"/>
      <c r="TT153" s="53"/>
      <c r="TU153" s="53"/>
      <c r="TV153" s="53"/>
      <c r="TW153" s="53"/>
      <c r="TX153" s="53"/>
      <c r="TY153" s="53"/>
      <c r="TZ153" s="53"/>
      <c r="UA153" s="53"/>
      <c r="UB153" s="53"/>
      <c r="UC153" s="53"/>
      <c r="UD153" s="53"/>
      <c r="UE153" s="53"/>
      <c r="UF153" s="53"/>
      <c r="UG153" s="53"/>
      <c r="UH153" s="53"/>
      <c r="UI153" s="53"/>
      <c r="UJ153" s="53"/>
      <c r="UK153" s="53"/>
      <c r="UL153" s="53"/>
      <c r="UM153" s="53"/>
      <c r="UN153" s="53"/>
      <c r="UO153" s="53"/>
      <c r="UP153" s="53"/>
      <c r="UQ153" s="53"/>
      <c r="UR153" s="53"/>
      <c r="US153" s="53"/>
      <c r="UT153" s="53"/>
      <c r="UU153" s="53"/>
      <c r="UV153" s="53"/>
      <c r="UW153" s="53"/>
      <c r="UX153" s="53"/>
      <c r="UY153" s="53"/>
      <c r="UZ153" s="53"/>
      <c r="VA153" s="53"/>
      <c r="VB153" s="53"/>
      <c r="VC153" s="53"/>
      <c r="VD153" s="53"/>
      <c r="VE153" s="53"/>
      <c r="VF153" s="53"/>
      <c r="VG153" s="53"/>
      <c r="VH153" s="53"/>
      <c r="VI153" s="53"/>
      <c r="VJ153" s="53"/>
      <c r="VK153" s="53"/>
      <c r="VL153" s="53"/>
      <c r="VM153" s="53"/>
      <c r="VN153" s="53"/>
      <c r="VO153" s="53"/>
      <c r="VP153" s="53"/>
      <c r="VQ153" s="53"/>
      <c r="VR153" s="53"/>
      <c r="VS153" s="53"/>
      <c r="VT153" s="53"/>
      <c r="VU153" s="53"/>
      <c r="VV153" s="53"/>
      <c r="VW153" s="53"/>
      <c r="VX153" s="53"/>
      <c r="VY153" s="53"/>
      <c r="VZ153" s="53"/>
      <c r="WA153" s="53"/>
      <c r="WB153" s="53"/>
      <c r="WC153" s="53"/>
      <c r="WD153" s="53"/>
      <c r="WE153" s="53"/>
      <c r="WF153" s="53"/>
      <c r="WG153" s="53"/>
      <c r="WH153" s="53"/>
      <c r="WI153" s="53"/>
      <c r="WJ153" s="53"/>
      <c r="WK153" s="53"/>
      <c r="WL153" s="53"/>
      <c r="WM153" s="53"/>
      <c r="WN153" s="53"/>
      <c r="WO153" s="53"/>
      <c r="WP153" s="53"/>
    </row>
    <row r="154" spans="1:614" s="53" customFormat="1">
      <c r="A154" s="53" t="s">
        <v>398</v>
      </c>
      <c r="B154" s="140" t="s">
        <v>606</v>
      </c>
      <c r="C154" s="9" t="s">
        <v>600</v>
      </c>
      <c r="D154" s="178">
        <v>1045.4480306380251</v>
      </c>
      <c r="E154" s="9">
        <v>36</v>
      </c>
      <c r="F154" s="9" t="s">
        <v>608</v>
      </c>
      <c r="G154" s="143">
        <v>2.235514348052944</v>
      </c>
      <c r="H154" s="9" t="s">
        <v>614</v>
      </c>
      <c r="I154" s="9">
        <v>1.1000000000000001</v>
      </c>
      <c r="J154" s="143">
        <v>1.8085209272687905</v>
      </c>
      <c r="K154" s="19">
        <v>0.35</v>
      </c>
      <c r="L154" s="178">
        <v>47.116988659898546</v>
      </c>
      <c r="M154" s="9">
        <v>20.88</v>
      </c>
      <c r="N154" s="53" t="s">
        <v>615</v>
      </c>
    </row>
    <row r="155" spans="1:614" s="53" customFormat="1">
      <c r="A155" s="53" t="s">
        <v>398</v>
      </c>
      <c r="B155" s="140" t="s">
        <v>606</v>
      </c>
      <c r="C155" s="9" t="s">
        <v>600</v>
      </c>
      <c r="D155" s="178">
        <v>1041.413786496079</v>
      </c>
      <c r="E155" s="9">
        <v>36</v>
      </c>
      <c r="F155" s="9" t="s">
        <v>608</v>
      </c>
      <c r="G155" s="143">
        <v>2.4061970416874656</v>
      </c>
      <c r="H155" s="9" t="s">
        <v>614</v>
      </c>
      <c r="I155" s="9">
        <v>1.1000000000000001</v>
      </c>
      <c r="J155" s="143">
        <v>1.8272094612699352</v>
      </c>
      <c r="K155" s="19">
        <v>0.35</v>
      </c>
      <c r="L155" s="178">
        <v>43.452497048653868</v>
      </c>
      <c r="M155" s="9">
        <v>20.88</v>
      </c>
      <c r="N155" s="53" t="s">
        <v>615</v>
      </c>
    </row>
    <row r="156" spans="1:614" s="53" customFormat="1">
      <c r="A156" s="53" t="s">
        <v>398</v>
      </c>
      <c r="B156" s="140" t="s">
        <v>606</v>
      </c>
      <c r="C156" s="9" t="s">
        <v>600</v>
      </c>
      <c r="D156" s="178">
        <v>1041.8465138386455</v>
      </c>
      <c r="E156" s="9">
        <v>36</v>
      </c>
      <c r="F156" s="9" t="s">
        <v>608</v>
      </c>
      <c r="G156" s="143">
        <v>2.3953212003362387</v>
      </c>
      <c r="H156" s="9" t="s">
        <v>614</v>
      </c>
      <c r="I156" s="9">
        <v>1.1000000000000001</v>
      </c>
      <c r="J156" s="143">
        <v>1.8214757149068721</v>
      </c>
      <c r="K156" s="19">
        <v>0.35</v>
      </c>
      <c r="L156" s="178">
        <v>43.501532359955966</v>
      </c>
      <c r="M156" s="9">
        <v>20.88</v>
      </c>
      <c r="N156" s="53" t="s">
        <v>615</v>
      </c>
    </row>
    <row r="157" spans="1:614" s="53" customFormat="1">
      <c r="A157" s="53" t="s">
        <v>399</v>
      </c>
      <c r="B157" s="140" t="s">
        <v>606</v>
      </c>
      <c r="C157" s="9" t="s">
        <v>600</v>
      </c>
      <c r="D157" s="178">
        <v>1040.4764884240794</v>
      </c>
      <c r="E157" s="9">
        <v>36</v>
      </c>
      <c r="F157" s="9" t="s">
        <v>608</v>
      </c>
      <c r="G157" s="143">
        <v>2.3842587028976499</v>
      </c>
      <c r="H157" s="9" t="s">
        <v>614</v>
      </c>
      <c r="I157" s="9">
        <v>1.1000000000000001</v>
      </c>
      <c r="J157" s="143">
        <v>1.8597747718688213</v>
      </c>
      <c r="K157" s="19">
        <v>0.35</v>
      </c>
      <c r="L157" s="178">
        <v>45.183798200891346</v>
      </c>
      <c r="M157" s="9">
        <v>20.88</v>
      </c>
      <c r="N157" s="53" t="s">
        <v>615</v>
      </c>
    </row>
    <row r="158" spans="1:614" s="53" customFormat="1">
      <c r="A158" s="53" t="s">
        <v>399</v>
      </c>
      <c r="B158" s="140" t="s">
        <v>606</v>
      </c>
      <c r="C158" s="9" t="s">
        <v>600</v>
      </c>
      <c r="D158" s="178">
        <v>1041.1594402312162</v>
      </c>
      <c r="E158" s="9">
        <v>36</v>
      </c>
      <c r="F158" s="9" t="s">
        <v>608</v>
      </c>
      <c r="G158" s="143">
        <v>2.4003546864175416</v>
      </c>
      <c r="H158" s="9" t="s">
        <v>614</v>
      </c>
      <c r="I158" s="9">
        <v>1.1000000000000001</v>
      </c>
      <c r="J158" s="143">
        <v>1.8357186833772901</v>
      </c>
      <c r="K158" s="19">
        <v>0.35</v>
      </c>
      <c r="L158" s="178">
        <v>43.884467614301279</v>
      </c>
      <c r="M158" s="9">
        <v>20.88</v>
      </c>
      <c r="N158" s="53" t="s">
        <v>615</v>
      </c>
    </row>
    <row r="159" spans="1:614" s="53" customFormat="1">
      <c r="A159" s="191" t="s">
        <v>399</v>
      </c>
      <c r="B159" s="209" t="s">
        <v>606</v>
      </c>
      <c r="C159" s="203" t="s">
        <v>600</v>
      </c>
      <c r="D159" s="202">
        <v>1042.0247055316695</v>
      </c>
      <c r="E159" s="203">
        <v>36</v>
      </c>
      <c r="F159" s="203" t="s">
        <v>608</v>
      </c>
      <c r="G159" s="201">
        <v>2.3523067218743066</v>
      </c>
      <c r="H159" s="203" t="s">
        <v>614</v>
      </c>
      <c r="I159" s="203">
        <v>1.1000000000000001</v>
      </c>
      <c r="J159" s="201">
        <v>1.8361909508855787</v>
      </c>
      <c r="K159" s="204">
        <v>0.35</v>
      </c>
      <c r="L159" s="202">
        <v>45.077023171618023</v>
      </c>
      <c r="M159" s="203">
        <v>20.88</v>
      </c>
      <c r="N159" s="191" t="s">
        <v>615</v>
      </c>
      <c r="O159" s="191"/>
    </row>
    <row r="160" spans="1:614" s="53" customFormat="1">
      <c r="A160" s="53" t="s">
        <v>405</v>
      </c>
      <c r="B160" s="140" t="s">
        <v>606</v>
      </c>
      <c r="C160" s="9" t="s">
        <v>594</v>
      </c>
      <c r="D160" s="178">
        <v>920.99174262855593</v>
      </c>
      <c r="E160" s="9">
        <v>36</v>
      </c>
      <c r="F160" s="9" t="s">
        <v>608</v>
      </c>
      <c r="G160" s="143">
        <v>4.0393459263165647</v>
      </c>
      <c r="H160" s="9" t="s">
        <v>614</v>
      </c>
      <c r="I160" s="9">
        <v>1.1000000000000001</v>
      </c>
      <c r="J160" s="143">
        <v>3.6647216604950503</v>
      </c>
      <c r="K160" s="19">
        <v>0.35</v>
      </c>
      <c r="L160" s="178">
        <v>36.327418879007681</v>
      </c>
      <c r="M160" s="9">
        <v>12.4</v>
      </c>
      <c r="N160" s="53" t="s">
        <v>615</v>
      </c>
    </row>
    <row r="161" spans="1:614" s="53" customFormat="1">
      <c r="A161" s="53" t="s">
        <v>405</v>
      </c>
      <c r="B161" s="140" t="s">
        <v>606</v>
      </c>
      <c r="C161" s="9" t="s">
        <v>594</v>
      </c>
      <c r="D161" s="178">
        <v>922.68840565557991</v>
      </c>
      <c r="E161" s="9">
        <v>36</v>
      </c>
      <c r="F161" s="9" t="s">
        <v>608</v>
      </c>
      <c r="G161" s="143">
        <v>3.9381071102669356</v>
      </c>
      <c r="H161" s="9" t="s">
        <v>614</v>
      </c>
      <c r="I161" s="9">
        <v>1.1000000000000001</v>
      </c>
      <c r="J161" s="143">
        <v>3.6553497848961691</v>
      </c>
      <c r="K161" s="19">
        <v>0.35</v>
      </c>
      <c r="L161" s="178">
        <v>38.000684782173721</v>
      </c>
      <c r="M161" s="9">
        <v>12.4</v>
      </c>
      <c r="N161" s="53" t="s">
        <v>615</v>
      </c>
    </row>
    <row r="162" spans="1:614" s="53" customFormat="1">
      <c r="A162" s="53" t="s">
        <v>405</v>
      </c>
      <c r="B162" s="140" t="s">
        <v>606</v>
      </c>
      <c r="C162" s="9" t="s">
        <v>594</v>
      </c>
      <c r="D162" s="178">
        <v>925.18287116059139</v>
      </c>
      <c r="E162" s="9">
        <v>36</v>
      </c>
      <c r="F162" s="9" t="s">
        <v>608</v>
      </c>
      <c r="G162" s="143">
        <v>3.819629346549962</v>
      </c>
      <c r="H162" s="9" t="s">
        <v>614</v>
      </c>
      <c r="I162" s="9">
        <v>1.1000000000000001</v>
      </c>
      <c r="J162" s="143">
        <v>3.6335391391889273</v>
      </c>
      <c r="K162" s="19">
        <v>0.35</v>
      </c>
      <c r="L162" s="178">
        <v>39.916428921769608</v>
      </c>
      <c r="M162" s="9">
        <v>12.4</v>
      </c>
      <c r="N162" s="53" t="s">
        <v>615</v>
      </c>
    </row>
    <row r="163" spans="1:614" s="53" customFormat="1">
      <c r="A163" s="53" t="s">
        <v>405</v>
      </c>
      <c r="B163" s="140" t="s">
        <v>606</v>
      </c>
      <c r="C163" s="9" t="s">
        <v>594</v>
      </c>
      <c r="D163" s="178">
        <v>927.52517152921075</v>
      </c>
      <c r="E163" s="9">
        <v>36</v>
      </c>
      <c r="F163" s="9" t="s">
        <v>608</v>
      </c>
      <c r="G163" s="143">
        <v>3.6941501687600278</v>
      </c>
      <c r="H163" s="9" t="s">
        <v>614</v>
      </c>
      <c r="I163" s="9">
        <v>1.1000000000000001</v>
      </c>
      <c r="J163" s="143">
        <v>3.6239571250130456</v>
      </c>
      <c r="K163" s="19">
        <v>0.35</v>
      </c>
      <c r="L163" s="178">
        <v>42.781962575640648</v>
      </c>
      <c r="M163" s="9">
        <v>12.4</v>
      </c>
      <c r="N163" s="53" t="s">
        <v>615</v>
      </c>
    </row>
    <row r="164" spans="1:614" s="191" customFormat="1">
      <c r="A164" s="191" t="s">
        <v>405</v>
      </c>
      <c r="B164" s="209" t="s">
        <v>606</v>
      </c>
      <c r="C164" s="203" t="s">
        <v>594</v>
      </c>
      <c r="D164" s="202">
        <v>940.85645227995349</v>
      </c>
      <c r="E164" s="203">
        <v>36</v>
      </c>
      <c r="F164" s="203" t="s">
        <v>608</v>
      </c>
      <c r="G164" s="201">
        <v>3.3006122293762732</v>
      </c>
      <c r="H164" s="203" t="s">
        <v>614</v>
      </c>
      <c r="I164" s="203">
        <v>1.1000000000000001</v>
      </c>
      <c r="J164" s="201">
        <v>3.5033242229649511</v>
      </c>
      <c r="K164" s="204">
        <v>0.35</v>
      </c>
      <c r="L164" s="202">
        <v>54.542228591431318</v>
      </c>
      <c r="M164" s="203">
        <v>12.4</v>
      </c>
      <c r="N164" s="191" t="s">
        <v>615</v>
      </c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  <c r="DM164" s="53"/>
      <c r="DN164" s="53"/>
      <c r="DO164" s="53"/>
      <c r="DP164" s="53"/>
      <c r="DQ164" s="53"/>
      <c r="DR164" s="53"/>
      <c r="DS164" s="53"/>
      <c r="DT164" s="53"/>
      <c r="DU164" s="53"/>
      <c r="DV164" s="53"/>
      <c r="DW164" s="53"/>
      <c r="DX164" s="53"/>
      <c r="DY164" s="53"/>
      <c r="DZ164" s="53"/>
      <c r="EA164" s="53"/>
      <c r="EB164" s="53"/>
      <c r="EC164" s="53"/>
      <c r="ED164" s="53"/>
      <c r="EE164" s="53"/>
      <c r="EF164" s="53"/>
      <c r="EG164" s="53"/>
      <c r="EH164" s="53"/>
      <c r="EI164" s="53"/>
      <c r="EJ164" s="53"/>
      <c r="EK164" s="53"/>
      <c r="EL164" s="53"/>
      <c r="EM164" s="53"/>
      <c r="EN164" s="53"/>
      <c r="EO164" s="53"/>
      <c r="EP164" s="53"/>
      <c r="EQ164" s="53"/>
      <c r="ER164" s="53"/>
      <c r="ES164" s="53"/>
      <c r="ET164" s="53"/>
      <c r="EU164" s="53"/>
      <c r="EV164" s="53"/>
      <c r="EW164" s="53"/>
      <c r="EX164" s="53"/>
      <c r="EY164" s="53"/>
      <c r="EZ164" s="53"/>
      <c r="FA164" s="53"/>
      <c r="FB164" s="53"/>
      <c r="FC164" s="53"/>
      <c r="FD164" s="53"/>
      <c r="FE164" s="53"/>
      <c r="FF164" s="53"/>
      <c r="FG164" s="53"/>
      <c r="FH164" s="53"/>
      <c r="FI164" s="53"/>
      <c r="FJ164" s="53"/>
      <c r="FK164" s="53"/>
      <c r="FL164" s="53"/>
      <c r="FM164" s="53"/>
      <c r="FN164" s="53"/>
      <c r="FO164" s="53"/>
      <c r="FP164" s="53"/>
      <c r="FQ164" s="53"/>
      <c r="FR164" s="53"/>
      <c r="FS164" s="53"/>
      <c r="FT164" s="53"/>
      <c r="FU164" s="53"/>
      <c r="FV164" s="53"/>
      <c r="FW164" s="53"/>
      <c r="FX164" s="53"/>
      <c r="FY164" s="53"/>
      <c r="FZ164" s="53"/>
      <c r="GA164" s="53"/>
      <c r="GB164" s="53"/>
      <c r="GC164" s="53"/>
      <c r="GD164" s="53"/>
      <c r="GE164" s="53"/>
      <c r="GF164" s="53"/>
      <c r="GG164" s="53"/>
      <c r="GH164" s="53"/>
      <c r="GI164" s="53"/>
      <c r="GJ164" s="53"/>
      <c r="GK164" s="53"/>
      <c r="GL164" s="53"/>
      <c r="GM164" s="53"/>
      <c r="GN164" s="53"/>
      <c r="GO164" s="53"/>
      <c r="GP164" s="53"/>
      <c r="GQ164" s="53"/>
      <c r="GR164" s="53"/>
      <c r="GS164" s="53"/>
      <c r="GT164" s="53"/>
      <c r="GU164" s="53"/>
      <c r="GV164" s="53"/>
      <c r="GW164" s="53"/>
      <c r="GX164" s="53"/>
      <c r="GY164" s="53"/>
      <c r="GZ164" s="53"/>
      <c r="HA164" s="53"/>
      <c r="HB164" s="53"/>
      <c r="HC164" s="53"/>
      <c r="HD164" s="53"/>
      <c r="HE164" s="53"/>
      <c r="HF164" s="53"/>
      <c r="HG164" s="53"/>
      <c r="HH164" s="53"/>
      <c r="HI164" s="53"/>
      <c r="HJ164" s="53"/>
      <c r="HK164" s="53"/>
      <c r="HL164" s="53"/>
      <c r="HM164" s="53"/>
      <c r="HN164" s="53"/>
      <c r="HO164" s="53"/>
      <c r="HP164" s="53"/>
      <c r="HQ164" s="53"/>
      <c r="HR164" s="53"/>
      <c r="HS164" s="53"/>
      <c r="HT164" s="53"/>
      <c r="HU164" s="53"/>
      <c r="HV164" s="53"/>
      <c r="HW164" s="53"/>
      <c r="HX164" s="53"/>
      <c r="HY164" s="53"/>
      <c r="HZ164" s="53"/>
      <c r="IA164" s="53"/>
      <c r="IB164" s="53"/>
      <c r="IC164" s="53"/>
      <c r="ID164" s="53"/>
      <c r="IE164" s="53"/>
      <c r="IF164" s="53"/>
      <c r="IG164" s="53"/>
      <c r="IH164" s="53"/>
      <c r="II164" s="53"/>
      <c r="IJ164" s="53"/>
      <c r="IK164" s="53"/>
      <c r="IL164" s="53"/>
      <c r="IM164" s="53"/>
      <c r="IN164" s="53"/>
      <c r="IO164" s="53"/>
      <c r="IP164" s="53"/>
      <c r="IQ164" s="53"/>
      <c r="IR164" s="53"/>
      <c r="IS164" s="53"/>
      <c r="IT164" s="53"/>
      <c r="IU164" s="53"/>
      <c r="IV164" s="53"/>
      <c r="IW164" s="53"/>
      <c r="IX164" s="53"/>
      <c r="IY164" s="53"/>
      <c r="IZ164" s="53"/>
      <c r="JA164" s="53"/>
      <c r="JB164" s="53"/>
      <c r="JC164" s="53"/>
      <c r="JD164" s="53"/>
      <c r="JE164" s="53"/>
      <c r="JF164" s="53"/>
      <c r="JG164" s="53"/>
      <c r="JH164" s="53"/>
      <c r="JI164" s="53"/>
      <c r="JJ164" s="53"/>
      <c r="JK164" s="53"/>
      <c r="JL164" s="53"/>
      <c r="JM164" s="53"/>
      <c r="JN164" s="53"/>
      <c r="JO164" s="53"/>
      <c r="JP164" s="53"/>
      <c r="JQ164" s="53"/>
      <c r="JR164" s="53"/>
      <c r="JS164" s="53"/>
      <c r="JT164" s="53"/>
      <c r="JU164" s="53"/>
      <c r="JV164" s="53"/>
      <c r="JW164" s="53"/>
      <c r="JX164" s="53"/>
      <c r="JY164" s="53"/>
      <c r="JZ164" s="53"/>
      <c r="KA164" s="53"/>
      <c r="KB164" s="53"/>
      <c r="KC164" s="53"/>
      <c r="KD164" s="53"/>
      <c r="KE164" s="53"/>
      <c r="KF164" s="53"/>
      <c r="KG164" s="53"/>
      <c r="KH164" s="53"/>
      <c r="KI164" s="53"/>
      <c r="KJ164" s="53"/>
      <c r="KK164" s="53"/>
      <c r="KL164" s="53"/>
      <c r="KM164" s="53"/>
      <c r="KN164" s="53"/>
      <c r="KO164" s="53"/>
      <c r="KP164" s="53"/>
      <c r="KQ164" s="53"/>
      <c r="KR164" s="53"/>
      <c r="KS164" s="53"/>
      <c r="KT164" s="53"/>
      <c r="KU164" s="53"/>
      <c r="KV164" s="53"/>
      <c r="KW164" s="53"/>
      <c r="KX164" s="53"/>
      <c r="KY164" s="53"/>
      <c r="KZ164" s="53"/>
      <c r="LA164" s="53"/>
      <c r="LB164" s="53"/>
      <c r="LC164" s="53"/>
      <c r="LD164" s="53"/>
      <c r="LE164" s="53"/>
      <c r="LF164" s="53"/>
      <c r="LG164" s="53"/>
      <c r="LH164" s="53"/>
      <c r="LI164" s="53"/>
      <c r="LJ164" s="53"/>
      <c r="LK164" s="53"/>
      <c r="LL164" s="53"/>
      <c r="LM164" s="53"/>
      <c r="LN164" s="53"/>
      <c r="LO164" s="53"/>
      <c r="LP164" s="53"/>
      <c r="LQ164" s="53"/>
      <c r="LR164" s="53"/>
      <c r="LS164" s="53"/>
      <c r="LT164" s="53"/>
      <c r="LU164" s="53"/>
      <c r="LV164" s="53"/>
      <c r="LW164" s="53"/>
      <c r="LX164" s="53"/>
      <c r="LY164" s="53"/>
      <c r="LZ164" s="53"/>
      <c r="MA164" s="53"/>
      <c r="MB164" s="53"/>
      <c r="MC164" s="53"/>
      <c r="MD164" s="53"/>
      <c r="ME164" s="53"/>
      <c r="MF164" s="53"/>
      <c r="MG164" s="53"/>
      <c r="MH164" s="53"/>
      <c r="MI164" s="53"/>
      <c r="MJ164" s="53"/>
      <c r="MK164" s="53"/>
      <c r="ML164" s="53"/>
      <c r="MM164" s="53"/>
      <c r="MN164" s="53"/>
      <c r="MO164" s="53"/>
      <c r="MP164" s="53"/>
      <c r="MQ164" s="53"/>
      <c r="MR164" s="53"/>
      <c r="MS164" s="53"/>
      <c r="MT164" s="53"/>
      <c r="MU164" s="53"/>
      <c r="MV164" s="53"/>
      <c r="MW164" s="53"/>
      <c r="MX164" s="53"/>
      <c r="MY164" s="53"/>
      <c r="MZ164" s="53"/>
      <c r="NA164" s="53"/>
      <c r="NB164" s="53"/>
      <c r="NC164" s="53"/>
      <c r="ND164" s="53"/>
      <c r="NE164" s="53"/>
      <c r="NF164" s="53"/>
      <c r="NG164" s="53"/>
      <c r="NH164" s="53"/>
      <c r="NI164" s="53"/>
      <c r="NJ164" s="53"/>
      <c r="NK164" s="53"/>
      <c r="NL164" s="53"/>
      <c r="NM164" s="53"/>
      <c r="NN164" s="53"/>
      <c r="NO164" s="53"/>
      <c r="NP164" s="53"/>
      <c r="NQ164" s="53"/>
      <c r="NR164" s="53"/>
      <c r="NS164" s="53"/>
      <c r="NT164" s="53"/>
      <c r="NU164" s="53"/>
      <c r="NV164" s="53"/>
      <c r="NW164" s="53"/>
      <c r="NX164" s="53"/>
      <c r="NY164" s="53"/>
      <c r="NZ164" s="53"/>
      <c r="OA164" s="53"/>
      <c r="OB164" s="53"/>
      <c r="OC164" s="53"/>
      <c r="OD164" s="53"/>
      <c r="OE164" s="53"/>
      <c r="OF164" s="53"/>
      <c r="OG164" s="53"/>
      <c r="OH164" s="53"/>
      <c r="OI164" s="53"/>
      <c r="OJ164" s="53"/>
      <c r="OK164" s="53"/>
      <c r="OL164" s="53"/>
      <c r="OM164" s="53"/>
      <c r="ON164" s="53"/>
      <c r="OO164" s="53"/>
      <c r="OP164" s="53"/>
      <c r="OQ164" s="53"/>
      <c r="OR164" s="53"/>
      <c r="OS164" s="53"/>
      <c r="OT164" s="53"/>
      <c r="OU164" s="53"/>
      <c r="OV164" s="53"/>
      <c r="OW164" s="53"/>
      <c r="OX164" s="53"/>
      <c r="OY164" s="53"/>
      <c r="OZ164" s="53"/>
      <c r="PA164" s="53"/>
      <c r="PB164" s="53"/>
      <c r="PC164" s="53"/>
      <c r="PD164" s="53"/>
      <c r="PE164" s="53"/>
      <c r="PF164" s="53"/>
      <c r="PG164" s="53"/>
      <c r="PH164" s="53"/>
      <c r="PI164" s="53"/>
      <c r="PJ164" s="53"/>
      <c r="PK164" s="53"/>
      <c r="PL164" s="53"/>
      <c r="PM164" s="53"/>
      <c r="PN164" s="53"/>
      <c r="PO164" s="53"/>
      <c r="PP164" s="53"/>
      <c r="PQ164" s="53"/>
      <c r="PR164" s="53"/>
      <c r="PS164" s="53"/>
      <c r="PT164" s="53"/>
      <c r="PU164" s="53"/>
      <c r="PV164" s="53"/>
      <c r="PW164" s="53"/>
      <c r="PX164" s="53"/>
      <c r="PY164" s="53"/>
      <c r="PZ164" s="53"/>
      <c r="QA164" s="53"/>
      <c r="QB164" s="53"/>
      <c r="QC164" s="53"/>
      <c r="QD164" s="53"/>
      <c r="QE164" s="53"/>
      <c r="QF164" s="53"/>
      <c r="QG164" s="53"/>
      <c r="QH164" s="53"/>
      <c r="QI164" s="53"/>
      <c r="QJ164" s="53"/>
      <c r="QK164" s="53"/>
      <c r="QL164" s="53"/>
      <c r="QM164" s="53"/>
      <c r="QN164" s="53"/>
      <c r="QO164" s="53"/>
      <c r="QP164" s="53"/>
      <c r="QQ164" s="53"/>
      <c r="QR164" s="53"/>
      <c r="QS164" s="53"/>
      <c r="QT164" s="53"/>
      <c r="QU164" s="53"/>
      <c r="QV164" s="53"/>
      <c r="QW164" s="53"/>
      <c r="QX164" s="53"/>
      <c r="QY164" s="53"/>
      <c r="QZ164" s="53"/>
      <c r="RA164" s="53"/>
      <c r="RB164" s="53"/>
      <c r="RC164" s="53"/>
      <c r="RD164" s="53"/>
      <c r="RE164" s="53"/>
      <c r="RF164" s="53"/>
      <c r="RG164" s="53"/>
      <c r="RH164" s="53"/>
      <c r="RI164" s="53"/>
      <c r="RJ164" s="53"/>
      <c r="RK164" s="53"/>
      <c r="RL164" s="53"/>
      <c r="RM164" s="53"/>
      <c r="RN164" s="53"/>
      <c r="RO164" s="53"/>
      <c r="RP164" s="53"/>
      <c r="RQ164" s="53"/>
      <c r="RR164" s="53"/>
      <c r="RS164" s="53"/>
      <c r="RT164" s="53"/>
      <c r="RU164" s="53"/>
      <c r="RV164" s="53"/>
      <c r="RW164" s="53"/>
      <c r="RX164" s="53"/>
      <c r="RY164" s="53"/>
      <c r="RZ164" s="53"/>
      <c r="SA164" s="53"/>
      <c r="SB164" s="53"/>
      <c r="SC164" s="53"/>
      <c r="SD164" s="53"/>
      <c r="SE164" s="53"/>
      <c r="SF164" s="53"/>
      <c r="SG164" s="53"/>
      <c r="SH164" s="53"/>
      <c r="SI164" s="53"/>
      <c r="SJ164" s="53"/>
      <c r="SK164" s="53"/>
      <c r="SL164" s="53"/>
      <c r="SM164" s="53"/>
      <c r="SN164" s="53"/>
      <c r="SO164" s="53"/>
      <c r="SP164" s="53"/>
      <c r="SQ164" s="53"/>
      <c r="SR164" s="53"/>
      <c r="SS164" s="53"/>
      <c r="ST164" s="53"/>
      <c r="SU164" s="53"/>
      <c r="SV164" s="53"/>
      <c r="SW164" s="53"/>
      <c r="SX164" s="53"/>
      <c r="SY164" s="53"/>
      <c r="SZ164" s="53"/>
      <c r="TA164" s="53"/>
      <c r="TB164" s="53"/>
      <c r="TC164" s="53"/>
      <c r="TD164" s="53"/>
      <c r="TE164" s="53"/>
      <c r="TF164" s="53"/>
      <c r="TG164" s="53"/>
      <c r="TH164" s="53"/>
      <c r="TI164" s="53"/>
      <c r="TJ164" s="53"/>
      <c r="TK164" s="53"/>
      <c r="TL164" s="53"/>
      <c r="TM164" s="53"/>
      <c r="TN164" s="53"/>
      <c r="TO164" s="53"/>
      <c r="TP164" s="53"/>
      <c r="TQ164" s="53"/>
      <c r="TR164" s="53"/>
      <c r="TS164" s="53"/>
      <c r="TT164" s="53"/>
      <c r="TU164" s="53"/>
      <c r="TV164" s="53"/>
      <c r="TW164" s="53"/>
      <c r="TX164" s="53"/>
      <c r="TY164" s="53"/>
      <c r="TZ164" s="53"/>
      <c r="UA164" s="53"/>
      <c r="UB164" s="53"/>
      <c r="UC164" s="53"/>
      <c r="UD164" s="53"/>
      <c r="UE164" s="53"/>
      <c r="UF164" s="53"/>
      <c r="UG164" s="53"/>
      <c r="UH164" s="53"/>
      <c r="UI164" s="53"/>
      <c r="UJ164" s="53"/>
      <c r="UK164" s="53"/>
      <c r="UL164" s="53"/>
      <c r="UM164" s="53"/>
      <c r="UN164" s="53"/>
      <c r="UO164" s="53"/>
      <c r="UP164" s="53"/>
      <c r="UQ164" s="53"/>
      <c r="UR164" s="53"/>
      <c r="US164" s="53"/>
      <c r="UT164" s="53"/>
      <c r="UU164" s="53"/>
      <c r="UV164" s="53"/>
      <c r="UW164" s="53"/>
      <c r="UX164" s="53"/>
      <c r="UY164" s="53"/>
      <c r="UZ164" s="53"/>
      <c r="VA164" s="53"/>
      <c r="VB164" s="53"/>
      <c r="VC164" s="53"/>
      <c r="VD164" s="53"/>
      <c r="VE164" s="53"/>
      <c r="VF164" s="53"/>
      <c r="VG164" s="53"/>
      <c r="VH164" s="53"/>
      <c r="VI164" s="53"/>
      <c r="VJ164" s="53"/>
      <c r="VK164" s="53"/>
      <c r="VL164" s="53"/>
      <c r="VM164" s="53"/>
      <c r="VN164" s="53"/>
      <c r="VO164" s="53"/>
      <c r="VP164" s="53"/>
      <c r="VQ164" s="53"/>
      <c r="VR164" s="53"/>
      <c r="VS164" s="53"/>
      <c r="VT164" s="53"/>
      <c r="VU164" s="53"/>
      <c r="VV164" s="53"/>
      <c r="VW164" s="53"/>
      <c r="VX164" s="53"/>
      <c r="VY164" s="53"/>
      <c r="VZ164" s="53"/>
      <c r="WA164" s="53"/>
      <c r="WB164" s="53"/>
      <c r="WC164" s="53"/>
      <c r="WD164" s="53"/>
      <c r="WE164" s="53"/>
      <c r="WF164" s="53"/>
      <c r="WG164" s="53"/>
      <c r="WH164" s="53"/>
      <c r="WI164" s="53"/>
      <c r="WJ164" s="53"/>
      <c r="WK164" s="53"/>
      <c r="WL164" s="53"/>
      <c r="WM164" s="53"/>
      <c r="WN164" s="53"/>
      <c r="WO164" s="53"/>
      <c r="WP164" s="53"/>
    </row>
    <row r="165" spans="1:614" s="53" customFormat="1">
      <c r="A165" s="53" t="s">
        <v>405</v>
      </c>
      <c r="B165" s="140" t="s">
        <v>606</v>
      </c>
      <c r="C165" s="9" t="s">
        <v>600</v>
      </c>
      <c r="D165" s="178">
        <v>908.53488587361733</v>
      </c>
      <c r="E165" s="9">
        <v>36</v>
      </c>
      <c r="F165" s="9" t="s">
        <v>608</v>
      </c>
      <c r="G165" s="143">
        <v>5.1763385337575913</v>
      </c>
      <c r="H165" s="9" t="s">
        <v>614</v>
      </c>
      <c r="I165" s="9">
        <v>1.1000000000000001</v>
      </c>
      <c r="J165" s="143">
        <v>3.6768775098833673</v>
      </c>
      <c r="K165" s="19">
        <v>0.35</v>
      </c>
      <c r="L165" s="178">
        <v>23.289998344880004</v>
      </c>
      <c r="M165" s="9">
        <v>12.4</v>
      </c>
      <c r="N165" s="53" t="s">
        <v>615</v>
      </c>
    </row>
    <row r="166" spans="1:614" s="53" customFormat="1">
      <c r="A166" s="53" t="s">
        <v>405</v>
      </c>
      <c r="B166" s="140" t="s">
        <v>606</v>
      </c>
      <c r="C166" s="9" t="s">
        <v>600</v>
      </c>
      <c r="D166" s="178">
        <v>910.45383027157584</v>
      </c>
      <c r="E166" s="9">
        <v>36</v>
      </c>
      <c r="F166" s="9" t="s">
        <v>608</v>
      </c>
      <c r="G166" s="143">
        <v>4.961605980655567</v>
      </c>
      <c r="H166" s="9" t="s">
        <v>614</v>
      </c>
      <c r="I166" s="9">
        <v>1.1000000000000001</v>
      </c>
      <c r="J166" s="143">
        <v>3.6792988013185073</v>
      </c>
      <c r="K166" s="19">
        <v>0.35</v>
      </c>
      <c r="L166" s="178">
        <v>25.157625786067054</v>
      </c>
      <c r="M166" s="9">
        <v>12.4</v>
      </c>
      <c r="N166" s="53" t="s">
        <v>615</v>
      </c>
    </row>
    <row r="167" spans="1:614" s="53" customFormat="1">
      <c r="A167" s="53" t="s">
        <v>405</v>
      </c>
      <c r="B167" s="140" t="s">
        <v>606</v>
      </c>
      <c r="C167" s="9" t="s">
        <v>600</v>
      </c>
      <c r="D167" s="178">
        <v>912.41722073120411</v>
      </c>
      <c r="E167" s="9">
        <v>36</v>
      </c>
      <c r="F167" s="9" t="s">
        <v>608</v>
      </c>
      <c r="G167" s="143">
        <v>4.8555176945305876</v>
      </c>
      <c r="H167" s="9" t="s">
        <v>614</v>
      </c>
      <c r="I167" s="9">
        <v>1.1000000000000001</v>
      </c>
      <c r="J167" s="143">
        <v>3.6567503137794444</v>
      </c>
      <c r="K167" s="19">
        <v>0.35</v>
      </c>
      <c r="L167" s="178">
        <v>25.897142956474656</v>
      </c>
      <c r="M167" s="9">
        <v>12.4</v>
      </c>
      <c r="N167" s="53" t="s">
        <v>615</v>
      </c>
    </row>
    <row r="168" spans="1:614" s="53" customFormat="1">
      <c r="A168" s="53" t="s">
        <v>405</v>
      </c>
      <c r="B168" s="140" t="s">
        <v>606</v>
      </c>
      <c r="C168" s="9" t="s">
        <v>600</v>
      </c>
      <c r="D168" s="178">
        <v>910.95594452845091</v>
      </c>
      <c r="E168" s="9">
        <v>36</v>
      </c>
      <c r="F168" s="9" t="s">
        <v>608</v>
      </c>
      <c r="G168" s="143">
        <v>4.8475716787113718</v>
      </c>
      <c r="H168" s="9" t="s">
        <v>614</v>
      </c>
      <c r="I168" s="9">
        <v>1.1000000000000001</v>
      </c>
      <c r="J168" s="143">
        <v>3.6938050479828957</v>
      </c>
      <c r="K168" s="19">
        <v>0.35</v>
      </c>
      <c r="L168" s="178">
        <v>26.387913179972202</v>
      </c>
      <c r="M168" s="9">
        <v>12.4</v>
      </c>
      <c r="N168" s="53" t="s">
        <v>615</v>
      </c>
    </row>
    <row r="169" spans="1:614" s="53" customFormat="1">
      <c r="A169" s="53" t="s">
        <v>405</v>
      </c>
      <c r="B169" s="140" t="s">
        <v>606</v>
      </c>
      <c r="C169" s="9" t="s">
        <v>600</v>
      </c>
      <c r="D169" s="178">
        <v>916.03400425107918</v>
      </c>
      <c r="E169" s="9">
        <v>36</v>
      </c>
      <c r="F169" s="9" t="s">
        <v>608</v>
      </c>
      <c r="G169" s="143">
        <v>4.3663062691945473</v>
      </c>
      <c r="H169" s="9" t="s">
        <v>614</v>
      </c>
      <c r="I169" s="9">
        <v>1.1000000000000001</v>
      </c>
      <c r="J169" s="143">
        <v>3.6918832833255499</v>
      </c>
      <c r="K169" s="19">
        <v>0.35</v>
      </c>
      <c r="L169" s="178">
        <v>31.833334392021694</v>
      </c>
      <c r="M169" s="9">
        <v>12.4</v>
      </c>
      <c r="N169" s="53" t="s">
        <v>615</v>
      </c>
    </row>
    <row r="170" spans="1:614" s="53" customFormat="1">
      <c r="A170" s="53" t="s">
        <v>405</v>
      </c>
      <c r="B170" s="140" t="s">
        <v>606</v>
      </c>
      <c r="C170" s="9" t="s">
        <v>600</v>
      </c>
      <c r="D170" s="178">
        <v>913.99827718335621</v>
      </c>
      <c r="E170" s="9">
        <v>36</v>
      </c>
      <c r="F170" s="9" t="s">
        <v>608</v>
      </c>
      <c r="G170" s="143">
        <v>4.5059477861510704</v>
      </c>
      <c r="H170" s="9" t="s">
        <v>614</v>
      </c>
      <c r="I170" s="9">
        <v>1.1000000000000001</v>
      </c>
      <c r="J170" s="143">
        <v>3.704604565895036</v>
      </c>
      <c r="K170" s="19">
        <v>0.35</v>
      </c>
      <c r="L170" s="178">
        <v>30.244900451713235</v>
      </c>
      <c r="M170" s="9">
        <v>12.4</v>
      </c>
      <c r="N170" s="53" t="s">
        <v>615</v>
      </c>
    </row>
    <row r="171" spans="1:614" s="53" customFormat="1">
      <c r="A171" s="53" t="s">
        <v>405</v>
      </c>
      <c r="B171" s="140" t="s">
        <v>606</v>
      </c>
      <c r="C171" s="9" t="s">
        <v>600</v>
      </c>
      <c r="D171" s="178">
        <v>915.19327661888917</v>
      </c>
      <c r="E171" s="9">
        <v>36</v>
      </c>
      <c r="F171" s="9" t="s">
        <v>608</v>
      </c>
      <c r="G171" s="143">
        <v>4.7310740190519134</v>
      </c>
      <c r="H171" s="9" t="s">
        <v>614</v>
      </c>
      <c r="I171" s="9">
        <v>1.1000000000000001</v>
      </c>
      <c r="J171" s="143">
        <v>3.6194712732001224</v>
      </c>
      <c r="K171" s="19">
        <v>0.35</v>
      </c>
      <c r="L171" s="178">
        <v>26.674995690551697</v>
      </c>
      <c r="M171" s="9">
        <v>12.4</v>
      </c>
      <c r="N171" s="53" t="s">
        <v>615</v>
      </c>
    </row>
    <row r="172" spans="1:614" s="53" customFormat="1">
      <c r="A172" s="191" t="s">
        <v>405</v>
      </c>
      <c r="B172" s="209" t="s">
        <v>606</v>
      </c>
      <c r="C172" s="203" t="s">
        <v>600</v>
      </c>
      <c r="D172" s="202">
        <v>917.87106643288337</v>
      </c>
      <c r="E172" s="203">
        <v>36</v>
      </c>
      <c r="F172" s="203" t="s">
        <v>608</v>
      </c>
      <c r="G172" s="201">
        <v>4.4559130227738271</v>
      </c>
      <c r="H172" s="203" t="s">
        <v>614</v>
      </c>
      <c r="I172" s="203">
        <v>1.1000000000000001</v>
      </c>
      <c r="J172" s="201">
        <v>3.6228086816797513</v>
      </c>
      <c r="K172" s="204">
        <v>0.35</v>
      </c>
      <c r="L172" s="202">
        <v>29.664326569831566</v>
      </c>
      <c r="M172" s="203">
        <v>12.4</v>
      </c>
      <c r="N172" s="191" t="s">
        <v>615</v>
      </c>
      <c r="O172" s="191"/>
    </row>
    <row r="173" spans="1:614" s="53" customFormat="1">
      <c r="A173" s="53" t="s">
        <v>407</v>
      </c>
      <c r="B173" s="140" t="s">
        <v>606</v>
      </c>
      <c r="C173" s="9" t="s">
        <v>600</v>
      </c>
      <c r="D173" s="178">
        <v>976.14128069653782</v>
      </c>
      <c r="E173" s="9">
        <v>36</v>
      </c>
      <c r="F173" s="9" t="s">
        <v>608</v>
      </c>
      <c r="G173" s="143">
        <v>3.3923753171771551</v>
      </c>
      <c r="H173" s="9" t="s">
        <v>614</v>
      </c>
      <c r="I173" s="9">
        <v>1.1000000000000001</v>
      </c>
      <c r="J173" s="143">
        <v>2.6656847351133028</v>
      </c>
      <c r="K173" s="19">
        <v>0.35</v>
      </c>
      <c r="L173" s="178">
        <v>46.571592389585113</v>
      </c>
      <c r="M173" s="9">
        <v>19.13</v>
      </c>
      <c r="N173" s="53" t="s">
        <v>615</v>
      </c>
    </row>
    <row r="174" spans="1:614" s="53" customFormat="1">
      <c r="A174" s="53" t="s">
        <v>407</v>
      </c>
      <c r="B174" s="140" t="s">
        <v>606</v>
      </c>
      <c r="C174" s="9" t="s">
        <v>600</v>
      </c>
      <c r="D174" s="178">
        <v>979.79726047283964</v>
      </c>
      <c r="E174" s="9">
        <v>36</v>
      </c>
      <c r="F174" s="9" t="s">
        <v>608</v>
      </c>
      <c r="G174" s="143">
        <v>3.2729427690662947</v>
      </c>
      <c r="H174" s="9" t="s">
        <v>614</v>
      </c>
      <c r="I174" s="9">
        <v>1.1000000000000001</v>
      </c>
      <c r="J174" s="143">
        <v>2.6457339289338546</v>
      </c>
      <c r="K174" s="19">
        <v>0.35</v>
      </c>
      <c r="L174" s="178">
        <v>50.542582612273712</v>
      </c>
      <c r="M174" s="9">
        <v>19.13</v>
      </c>
      <c r="N174" s="53" t="s">
        <v>615</v>
      </c>
    </row>
    <row r="175" spans="1:614" s="53" customFormat="1">
      <c r="A175" s="53" t="s">
        <v>407</v>
      </c>
      <c r="B175" s="140" t="s">
        <v>606</v>
      </c>
      <c r="C175" s="9" t="s">
        <v>600</v>
      </c>
      <c r="D175" s="178">
        <v>970.30305840210997</v>
      </c>
      <c r="E175" s="9">
        <v>36</v>
      </c>
      <c r="F175" s="9" t="s">
        <v>608</v>
      </c>
      <c r="G175" s="143">
        <v>3.5993614868683608</v>
      </c>
      <c r="H175" s="9" t="s">
        <v>614</v>
      </c>
      <c r="I175" s="9">
        <v>1.1000000000000001</v>
      </c>
      <c r="J175" s="143">
        <v>2.7186623379989956</v>
      </c>
      <c r="K175" s="19">
        <v>0.35</v>
      </c>
      <c r="L175" s="178">
        <v>42.598717377464887</v>
      </c>
      <c r="M175" s="9">
        <v>19.13</v>
      </c>
      <c r="N175" s="53" t="s">
        <v>615</v>
      </c>
    </row>
    <row r="176" spans="1:614" s="53" customFormat="1">
      <c r="A176" s="191" t="s">
        <v>407</v>
      </c>
      <c r="B176" s="209" t="s">
        <v>606</v>
      </c>
      <c r="C176" s="203" t="s">
        <v>600</v>
      </c>
      <c r="D176" s="202">
        <v>980.93604794988789</v>
      </c>
      <c r="E176" s="203">
        <v>36</v>
      </c>
      <c r="F176" s="203" t="s">
        <v>608</v>
      </c>
      <c r="G176" s="201">
        <v>3.247387008290751</v>
      </c>
      <c r="H176" s="203" t="s">
        <v>614</v>
      </c>
      <c r="I176" s="203">
        <v>1.1000000000000001</v>
      </c>
      <c r="J176" s="201">
        <v>2.6268700711071307</v>
      </c>
      <c r="K176" s="204">
        <v>0.35</v>
      </c>
      <c r="L176" s="202">
        <v>50.434062454082785</v>
      </c>
      <c r="M176" s="203">
        <v>19.13</v>
      </c>
      <c r="N176" s="191" t="s">
        <v>615</v>
      </c>
      <c r="O176" s="191"/>
    </row>
    <row r="177" spans="1:15" s="53" customFormat="1">
      <c r="A177" s="53" t="s">
        <v>408</v>
      </c>
      <c r="B177" s="140" t="s">
        <v>606</v>
      </c>
      <c r="C177" s="9" t="s">
        <v>594</v>
      </c>
      <c r="D177" s="178">
        <v>1012.1444994809582</v>
      </c>
      <c r="E177" s="9">
        <v>36</v>
      </c>
      <c r="F177" s="9" t="s">
        <v>608</v>
      </c>
      <c r="G177" s="143">
        <v>2.7790197182849798</v>
      </c>
      <c r="H177" s="9" t="s">
        <v>614</v>
      </c>
      <c r="I177" s="9">
        <v>1.1000000000000001</v>
      </c>
      <c r="J177" s="143">
        <v>2.1690004145343811</v>
      </c>
      <c r="K177" s="19">
        <v>0.35</v>
      </c>
      <c r="L177" s="178">
        <v>48.576437165927729</v>
      </c>
      <c r="M177" s="9">
        <v>20.69</v>
      </c>
      <c r="N177" s="53" t="s">
        <v>615</v>
      </c>
    </row>
    <row r="178" spans="1:15" s="53" customFormat="1">
      <c r="A178" s="53" t="s">
        <v>408</v>
      </c>
      <c r="B178" s="140" t="s">
        <v>606</v>
      </c>
      <c r="C178" s="9" t="s">
        <v>594</v>
      </c>
      <c r="D178" s="178">
        <v>1012.4526298276859</v>
      </c>
      <c r="E178" s="9">
        <v>36</v>
      </c>
      <c r="F178" s="9" t="s">
        <v>608</v>
      </c>
      <c r="G178" s="143">
        <v>2.7639725248231497</v>
      </c>
      <c r="H178" s="9" t="s">
        <v>614</v>
      </c>
      <c r="I178" s="9">
        <v>1.1000000000000001</v>
      </c>
      <c r="J178" s="143">
        <v>2.1720547448029461</v>
      </c>
      <c r="K178" s="19">
        <v>0.35</v>
      </c>
      <c r="L178" s="178">
        <v>49.361457315519246</v>
      </c>
      <c r="M178" s="9">
        <v>20.69</v>
      </c>
      <c r="N178" s="53" t="s">
        <v>615</v>
      </c>
    </row>
    <row r="179" spans="1:15" s="53" customFormat="1">
      <c r="A179" s="191" t="s">
        <v>408</v>
      </c>
      <c r="B179" s="209" t="s">
        <v>606</v>
      </c>
      <c r="C179" s="203" t="s">
        <v>600</v>
      </c>
      <c r="D179" s="202">
        <v>1001.2048228147486</v>
      </c>
      <c r="E179" s="203">
        <v>36</v>
      </c>
      <c r="F179" s="203" t="s">
        <v>608</v>
      </c>
      <c r="G179" s="201">
        <v>3.1735954822239618</v>
      </c>
      <c r="H179" s="203" t="s">
        <v>614</v>
      </c>
      <c r="I179" s="203">
        <v>1.1000000000000001</v>
      </c>
      <c r="J179" s="201">
        <v>2.2586966972788383</v>
      </c>
      <c r="K179" s="204">
        <v>0.35</v>
      </c>
      <c r="L179" s="202">
        <v>41.256123270045379</v>
      </c>
      <c r="M179" s="203">
        <v>20.69</v>
      </c>
      <c r="N179" s="191" t="s">
        <v>615</v>
      </c>
      <c r="O179" s="191"/>
    </row>
    <row r="180" spans="1:15" s="53" customFormat="1">
      <c r="A180" s="53" t="s">
        <v>410</v>
      </c>
      <c r="B180" s="140" t="s">
        <v>606</v>
      </c>
      <c r="C180" s="9" t="s">
        <v>594</v>
      </c>
      <c r="D180" s="178">
        <v>871.61988045126157</v>
      </c>
      <c r="E180" s="9">
        <v>36</v>
      </c>
      <c r="F180" s="9" t="s">
        <v>608</v>
      </c>
      <c r="G180" s="143">
        <v>2.5123057072414277</v>
      </c>
      <c r="H180" s="9" t="s">
        <v>614</v>
      </c>
      <c r="I180" s="9">
        <v>1.1000000000000001</v>
      </c>
      <c r="J180" s="143">
        <v>3.4837486235948298</v>
      </c>
      <c r="K180" s="19">
        <v>0.35</v>
      </c>
      <c r="L180" s="178">
        <v>33.962587247062288</v>
      </c>
      <c r="M180" s="9">
        <v>4.5599999999999996</v>
      </c>
      <c r="N180" s="53" t="s">
        <v>615</v>
      </c>
    </row>
    <row r="181" spans="1:15" s="53" customFormat="1">
      <c r="A181" s="53" t="s">
        <v>410</v>
      </c>
      <c r="B181" s="140" t="s">
        <v>606</v>
      </c>
      <c r="C181" s="9" t="s">
        <v>594</v>
      </c>
      <c r="D181" s="178">
        <v>872.40629678756079</v>
      </c>
      <c r="E181" s="9">
        <v>36</v>
      </c>
      <c r="F181" s="9" t="s">
        <v>608</v>
      </c>
      <c r="G181" s="143">
        <v>2.4662096395602289</v>
      </c>
      <c r="H181" s="9" t="s">
        <v>614</v>
      </c>
      <c r="I181" s="9">
        <v>1.1000000000000001</v>
      </c>
      <c r="J181" s="143">
        <v>3.4763182210846062</v>
      </c>
      <c r="K181" s="19">
        <v>0.35</v>
      </c>
      <c r="L181" s="178">
        <v>34.562547090324543</v>
      </c>
      <c r="M181" s="9">
        <v>4.5599999999999996</v>
      </c>
      <c r="N181" s="53" t="s">
        <v>615</v>
      </c>
    </row>
    <row r="182" spans="1:15" s="53" customFormat="1">
      <c r="A182" s="53" t="s">
        <v>410</v>
      </c>
      <c r="B182" s="140" t="s">
        <v>606</v>
      </c>
      <c r="C182" s="9" t="s">
        <v>594</v>
      </c>
      <c r="D182" s="178">
        <v>870.8187852340069</v>
      </c>
      <c r="E182" s="9">
        <v>36</v>
      </c>
      <c r="F182" s="9" t="s">
        <v>608</v>
      </c>
      <c r="G182" s="143">
        <v>2.5417616676961132</v>
      </c>
      <c r="H182" s="9" t="s">
        <v>614</v>
      </c>
      <c r="I182" s="9">
        <v>1.1000000000000001</v>
      </c>
      <c r="J182" s="143">
        <v>3.4971702646085299</v>
      </c>
      <c r="K182" s="19">
        <v>0.35</v>
      </c>
      <c r="L182" s="178">
        <v>33.769661735771372</v>
      </c>
      <c r="M182" s="9">
        <v>4.5599999999999996</v>
      </c>
      <c r="N182" s="53" t="s">
        <v>615</v>
      </c>
    </row>
    <row r="183" spans="1:15" s="53" customFormat="1">
      <c r="A183" s="53" t="s">
        <v>410</v>
      </c>
      <c r="B183" s="140" t="s">
        <v>606</v>
      </c>
      <c r="C183" s="9" t="s">
        <v>594</v>
      </c>
      <c r="D183" s="178">
        <v>872.68649577993426</v>
      </c>
      <c r="E183" s="9">
        <v>36</v>
      </c>
      <c r="F183" s="9" t="s">
        <v>608</v>
      </c>
      <c r="G183" s="143">
        <v>2.4047320367632494</v>
      </c>
      <c r="H183" s="9" t="s">
        <v>614</v>
      </c>
      <c r="I183" s="9">
        <v>1.1000000000000001</v>
      </c>
      <c r="J183" s="143">
        <v>3.4894041556384718</v>
      </c>
      <c r="K183" s="19">
        <v>0.35</v>
      </c>
      <c r="L183" s="178">
        <v>35.948877474568846</v>
      </c>
      <c r="M183" s="9">
        <v>4.5599999999999996</v>
      </c>
      <c r="N183" s="53" t="s">
        <v>615</v>
      </c>
    </row>
    <row r="184" spans="1:15" s="53" customFormat="1">
      <c r="A184" s="53" t="s">
        <v>410</v>
      </c>
      <c r="B184" s="140" t="s">
        <v>606</v>
      </c>
      <c r="C184" s="9" t="s">
        <v>594</v>
      </c>
      <c r="D184" s="178">
        <v>869.72458162215287</v>
      </c>
      <c r="E184" s="9">
        <v>36</v>
      </c>
      <c r="F184" s="9" t="s">
        <v>608</v>
      </c>
      <c r="G184" s="143">
        <v>2.609131646695221</v>
      </c>
      <c r="H184" s="9" t="s">
        <v>614</v>
      </c>
      <c r="I184" s="9">
        <v>1.1000000000000001</v>
      </c>
      <c r="J184" s="143">
        <v>3.5070158574042112</v>
      </c>
      <c r="K184" s="19">
        <v>0.35</v>
      </c>
      <c r="L184" s="178">
        <v>32.919076702816191</v>
      </c>
      <c r="M184" s="9">
        <v>4.5599999999999996</v>
      </c>
      <c r="N184" s="53" t="s">
        <v>615</v>
      </c>
    </row>
    <row r="185" spans="1:15" s="53" customFormat="1">
      <c r="A185" s="53" t="s">
        <v>412</v>
      </c>
      <c r="B185" s="140" t="s">
        <v>606</v>
      </c>
      <c r="C185" s="9" t="s">
        <v>594</v>
      </c>
      <c r="D185" s="178">
        <v>870.37311559882653</v>
      </c>
      <c r="E185" s="9">
        <v>36</v>
      </c>
      <c r="F185" s="9" t="s">
        <v>608</v>
      </c>
      <c r="G185" s="143">
        <v>2.6060153311804588</v>
      </c>
      <c r="H185" s="9" t="s">
        <v>614</v>
      </c>
      <c r="I185" s="9">
        <v>1.1000000000000001</v>
      </c>
      <c r="J185" s="143">
        <v>3.489592642388653</v>
      </c>
      <c r="K185" s="19">
        <v>0.35</v>
      </c>
      <c r="L185" s="178">
        <v>32.628371078904522</v>
      </c>
      <c r="M185" s="9">
        <v>4.5599999999999996</v>
      </c>
      <c r="N185" s="53" t="s">
        <v>615</v>
      </c>
    </row>
    <row r="186" spans="1:15" s="53" customFormat="1">
      <c r="A186" s="53" t="s">
        <v>412</v>
      </c>
      <c r="B186" s="140" t="s">
        <v>606</v>
      </c>
      <c r="C186" s="9" t="s">
        <v>594</v>
      </c>
      <c r="D186" s="178">
        <v>868.78521647817877</v>
      </c>
      <c r="E186" s="9">
        <v>36</v>
      </c>
      <c r="F186" s="9" t="s">
        <v>608</v>
      </c>
      <c r="G186" s="143">
        <v>2.664462590257795</v>
      </c>
      <c r="H186" s="9" t="s">
        <v>614</v>
      </c>
      <c r="I186" s="9">
        <v>1.1000000000000001</v>
      </c>
      <c r="J186" s="143">
        <v>3.516590869644205</v>
      </c>
      <c r="K186" s="19">
        <v>0.35</v>
      </c>
      <c r="L186" s="178">
        <v>32.27973774726896</v>
      </c>
      <c r="M186" s="9">
        <v>4.5599999999999996</v>
      </c>
      <c r="N186" s="53" t="s">
        <v>615</v>
      </c>
    </row>
    <row r="187" spans="1:15" s="53" customFormat="1">
      <c r="A187" s="53" t="s">
        <v>412</v>
      </c>
      <c r="B187" s="140" t="s">
        <v>606</v>
      </c>
      <c r="C187" s="9" t="s">
        <v>594</v>
      </c>
      <c r="D187" s="178">
        <v>871.58725943348861</v>
      </c>
      <c r="E187" s="9">
        <v>36</v>
      </c>
      <c r="F187" s="9" t="s">
        <v>608</v>
      </c>
      <c r="G187" s="143">
        <v>2.5190666431642668</v>
      </c>
      <c r="H187" s="9" t="s">
        <v>614</v>
      </c>
      <c r="I187" s="9">
        <v>1.1000000000000001</v>
      </c>
      <c r="J187" s="143">
        <v>3.4824882736688463</v>
      </c>
      <c r="K187" s="19">
        <v>0.35</v>
      </c>
      <c r="L187" s="178">
        <v>33.827303055317749</v>
      </c>
      <c r="M187" s="9">
        <v>4.5599999999999996</v>
      </c>
      <c r="N187" s="53" t="s">
        <v>615</v>
      </c>
    </row>
    <row r="188" spans="1:15" s="53" customFormat="1">
      <c r="A188" s="53" t="s">
        <v>413</v>
      </c>
      <c r="B188" s="140" t="s">
        <v>606</v>
      </c>
      <c r="C188" s="9" t="s">
        <v>594</v>
      </c>
      <c r="D188" s="178">
        <v>871.35024896861398</v>
      </c>
      <c r="E188" s="9">
        <v>36</v>
      </c>
      <c r="F188" s="9" t="s">
        <v>608</v>
      </c>
      <c r="G188" s="143">
        <v>2.489654480723241</v>
      </c>
      <c r="H188" s="9" t="s">
        <v>614</v>
      </c>
      <c r="I188" s="9">
        <v>1.1000000000000001</v>
      </c>
      <c r="J188" s="143">
        <v>3.4990246834973253</v>
      </c>
      <c r="K188" s="19">
        <v>0.35</v>
      </c>
      <c r="L188" s="178">
        <v>34.668091391767788</v>
      </c>
      <c r="M188" s="9">
        <v>4.5599999999999996</v>
      </c>
      <c r="N188" s="53" t="s">
        <v>615</v>
      </c>
    </row>
    <row r="189" spans="1:15" s="53" customFormat="1">
      <c r="A189" s="53" t="s">
        <v>413</v>
      </c>
      <c r="B189" s="140" t="s">
        <v>606</v>
      </c>
      <c r="C189" s="9" t="s">
        <v>594</v>
      </c>
      <c r="D189" s="178">
        <v>873.88144446515673</v>
      </c>
      <c r="E189" s="9">
        <v>36</v>
      </c>
      <c r="F189" s="9" t="s">
        <v>608</v>
      </c>
      <c r="G189" s="143">
        <v>2.4466651080180908</v>
      </c>
      <c r="H189" s="9" t="s">
        <v>614</v>
      </c>
      <c r="I189" s="9">
        <v>1.1000000000000001</v>
      </c>
      <c r="J189" s="143">
        <v>3.4403621226720262</v>
      </c>
      <c r="K189" s="19">
        <v>0.35</v>
      </c>
      <c r="L189" s="178">
        <v>34.107221430069117</v>
      </c>
      <c r="M189" s="9">
        <v>4.5599999999999996</v>
      </c>
      <c r="N189" s="53" t="s">
        <v>615</v>
      </c>
    </row>
    <row r="190" spans="1:15" s="53" customFormat="1">
      <c r="A190" s="53" t="s">
        <v>413</v>
      </c>
      <c r="B190" s="140" t="s">
        <v>606</v>
      </c>
      <c r="C190" s="9" t="s">
        <v>594</v>
      </c>
      <c r="D190" s="178">
        <v>871.05016783120902</v>
      </c>
      <c r="E190" s="9">
        <v>36</v>
      </c>
      <c r="F190" s="9" t="s">
        <v>608</v>
      </c>
      <c r="G190" s="143">
        <v>2.5236911066095207</v>
      </c>
      <c r="H190" s="9" t="s">
        <v>614</v>
      </c>
      <c r="I190" s="9">
        <v>1.1000000000000001</v>
      </c>
      <c r="J190" s="143">
        <v>3.496400828993981</v>
      </c>
      <c r="K190" s="19">
        <v>0.35</v>
      </c>
      <c r="L190" s="178">
        <v>34.045217386723372</v>
      </c>
      <c r="M190" s="9">
        <v>4.5599999999999996</v>
      </c>
      <c r="N190" s="53" t="s">
        <v>615</v>
      </c>
    </row>
    <row r="191" spans="1:15" s="191" customFormat="1">
      <c r="A191" s="191" t="s">
        <v>413</v>
      </c>
      <c r="B191" s="209" t="s">
        <v>606</v>
      </c>
      <c r="C191" s="203" t="s">
        <v>594</v>
      </c>
      <c r="D191" s="202">
        <v>870.80704472028413</v>
      </c>
      <c r="E191" s="203">
        <v>36</v>
      </c>
      <c r="F191" s="203" t="s">
        <v>608</v>
      </c>
      <c r="G191" s="201">
        <v>2.5688312762404881</v>
      </c>
      <c r="H191" s="203" t="s">
        <v>614</v>
      </c>
      <c r="I191" s="203">
        <v>1.1000000000000001</v>
      </c>
      <c r="J191" s="201">
        <v>3.4888690396079078</v>
      </c>
      <c r="K191" s="204">
        <v>0.35</v>
      </c>
      <c r="L191" s="202">
        <v>33.176171471795605</v>
      </c>
      <c r="M191" s="203">
        <v>4.5599999999999996</v>
      </c>
      <c r="N191" s="191" t="s">
        <v>615</v>
      </c>
    </row>
    <row r="192" spans="1:15" s="53" customFormat="1">
      <c r="A192" s="53" t="s">
        <v>410</v>
      </c>
      <c r="B192" s="140" t="s">
        <v>606</v>
      </c>
      <c r="C192" s="9" t="s">
        <v>600</v>
      </c>
      <c r="D192" s="178">
        <v>873.75313608439171</v>
      </c>
      <c r="E192" s="9">
        <v>36</v>
      </c>
      <c r="F192" s="9" t="s">
        <v>608</v>
      </c>
      <c r="G192" s="143">
        <v>2.3403885526389954</v>
      </c>
      <c r="H192" s="9" t="s">
        <v>614</v>
      </c>
      <c r="I192" s="9">
        <v>1.1000000000000001</v>
      </c>
      <c r="J192" s="143">
        <v>3.4813600651196066</v>
      </c>
      <c r="K192" s="19">
        <v>0.35</v>
      </c>
      <c r="L192" s="178">
        <v>36.978287896725206</v>
      </c>
      <c r="M192" s="9">
        <v>4.5599999999999996</v>
      </c>
      <c r="N192" s="53" t="s">
        <v>615</v>
      </c>
    </row>
    <row r="193" spans="1:15" s="53" customFormat="1">
      <c r="A193" s="53" t="s">
        <v>411</v>
      </c>
      <c r="B193" s="140" t="s">
        <v>606</v>
      </c>
      <c r="C193" s="9" t="s">
        <v>600</v>
      </c>
      <c r="D193" s="178">
        <v>873.96930347916293</v>
      </c>
      <c r="E193" s="9">
        <v>36</v>
      </c>
      <c r="F193" s="9" t="s">
        <v>608</v>
      </c>
      <c r="G193" s="143">
        <v>2.2863620567701464</v>
      </c>
      <c r="H193" s="9" t="s">
        <v>614</v>
      </c>
      <c r="I193" s="9">
        <v>1.1000000000000001</v>
      </c>
      <c r="J193" s="143">
        <v>3.4962632793869539</v>
      </c>
      <c r="K193" s="19">
        <v>0.35</v>
      </c>
      <c r="L193" s="178">
        <v>38.534061752337429</v>
      </c>
      <c r="M193" s="9">
        <v>4.5599999999999996</v>
      </c>
      <c r="N193" s="53" t="s">
        <v>615</v>
      </c>
    </row>
    <row r="194" spans="1:15" s="53" customFormat="1">
      <c r="A194" s="53" t="s">
        <v>411</v>
      </c>
      <c r="B194" s="140" t="s">
        <v>606</v>
      </c>
      <c r="C194" s="9" t="s">
        <v>600</v>
      </c>
      <c r="D194" s="178">
        <v>875.76274599426267</v>
      </c>
      <c r="E194" s="9">
        <v>36</v>
      </c>
      <c r="F194" s="9" t="s">
        <v>608</v>
      </c>
      <c r="G194" s="143">
        <v>2.2718088700558234</v>
      </c>
      <c r="H194" s="9" t="s">
        <v>614</v>
      </c>
      <c r="I194" s="9">
        <v>1.1000000000000001</v>
      </c>
      <c r="J194" s="143">
        <v>3.4471832273405529</v>
      </c>
      <c r="K194" s="19">
        <v>0.35</v>
      </c>
      <c r="L194" s="178">
        <v>37.442746824173071</v>
      </c>
      <c r="M194" s="9">
        <v>4.5599999999999996</v>
      </c>
      <c r="N194" s="53" t="s">
        <v>615</v>
      </c>
    </row>
    <row r="195" spans="1:15" s="53" customFormat="1">
      <c r="A195" s="53" t="s">
        <v>411</v>
      </c>
      <c r="B195" s="140" t="s">
        <v>606</v>
      </c>
      <c r="C195" s="9" t="s">
        <v>600</v>
      </c>
      <c r="D195" s="178">
        <v>876.40468387364297</v>
      </c>
      <c r="E195" s="9">
        <v>36</v>
      </c>
      <c r="F195" s="9" t="s">
        <v>608</v>
      </c>
      <c r="G195" s="143">
        <v>2.2139561816928319</v>
      </c>
      <c r="H195" s="9" t="s">
        <v>614</v>
      </c>
      <c r="I195" s="9">
        <v>1.1000000000000001</v>
      </c>
      <c r="J195" s="143">
        <v>3.4510265043750104</v>
      </c>
      <c r="K195" s="19">
        <v>0.35</v>
      </c>
      <c r="L195" s="178">
        <v>38.79730389276915</v>
      </c>
      <c r="M195" s="9">
        <v>4.5599999999999996</v>
      </c>
      <c r="N195" s="53" t="s">
        <v>615</v>
      </c>
    </row>
    <row r="196" spans="1:15" s="53" customFormat="1">
      <c r="A196" s="191" t="s">
        <v>411</v>
      </c>
      <c r="B196" s="209" t="s">
        <v>606</v>
      </c>
      <c r="C196" s="203" t="s">
        <v>600</v>
      </c>
      <c r="D196" s="202">
        <v>876.31788024796049</v>
      </c>
      <c r="E196" s="203">
        <v>36</v>
      </c>
      <c r="F196" s="203" t="s">
        <v>608</v>
      </c>
      <c r="G196" s="201">
        <v>2.2230415340302745</v>
      </c>
      <c r="H196" s="203" t="s">
        <v>614</v>
      </c>
      <c r="I196" s="203">
        <v>1.1000000000000001</v>
      </c>
      <c r="J196" s="201">
        <v>3.4498858905864194</v>
      </c>
      <c r="K196" s="204">
        <v>0.35</v>
      </c>
      <c r="L196" s="202">
        <v>38.559005601983927</v>
      </c>
      <c r="M196" s="203">
        <v>4.5599999999999996</v>
      </c>
      <c r="N196" s="191" t="s">
        <v>615</v>
      </c>
      <c r="O196" s="191"/>
    </row>
    <row r="197" spans="1:15" s="53" customFormat="1">
      <c r="A197" s="53" t="s">
        <v>263</v>
      </c>
      <c r="B197" s="140" t="s">
        <v>606</v>
      </c>
      <c r="C197" s="9" t="s">
        <v>594</v>
      </c>
      <c r="D197" s="178">
        <v>1054.0718964059733</v>
      </c>
      <c r="E197" s="9">
        <v>36</v>
      </c>
      <c r="F197" s="9" t="s">
        <v>608</v>
      </c>
      <c r="G197" s="143">
        <v>2.562281849805923</v>
      </c>
      <c r="H197" s="9" t="s">
        <v>614</v>
      </c>
      <c r="I197" s="9">
        <v>1.1000000000000001</v>
      </c>
      <c r="J197" s="143">
        <v>2.0473006913136169</v>
      </c>
      <c r="K197" s="19">
        <v>0.35</v>
      </c>
      <c r="L197" s="178">
        <v>63.424959814707648</v>
      </c>
      <c r="M197" s="9">
        <v>28.57</v>
      </c>
      <c r="N197" s="53" t="s">
        <v>615</v>
      </c>
    </row>
    <row r="198" spans="1:15" s="53" customFormat="1">
      <c r="A198" s="53" t="s">
        <v>263</v>
      </c>
      <c r="B198" s="140" t="s">
        <v>606</v>
      </c>
      <c r="C198" s="9" t="s">
        <v>594</v>
      </c>
      <c r="D198" s="178">
        <v>1053.8492241972867</v>
      </c>
      <c r="E198" s="9">
        <v>36</v>
      </c>
      <c r="F198" s="9" t="s">
        <v>608</v>
      </c>
      <c r="G198" s="143">
        <v>2.5901470746178834</v>
      </c>
      <c r="H198" s="9" t="s">
        <v>614</v>
      </c>
      <c r="I198" s="9">
        <v>1.1000000000000001</v>
      </c>
      <c r="J198" s="143">
        <v>2.0594239656365261</v>
      </c>
      <c r="K198" s="19">
        <v>0.35</v>
      </c>
      <c r="L198" s="178">
        <v>64.554553408111843</v>
      </c>
      <c r="M198" s="9">
        <v>28.57</v>
      </c>
      <c r="N198" s="53" t="s">
        <v>615</v>
      </c>
    </row>
    <row r="199" spans="1:15" s="53" customFormat="1">
      <c r="A199" s="53" t="s">
        <v>263</v>
      </c>
      <c r="B199" s="140" t="s">
        <v>606</v>
      </c>
      <c r="C199" s="9" t="s">
        <v>607</v>
      </c>
      <c r="D199" s="178">
        <v>1054.2255016643649</v>
      </c>
      <c r="E199" s="9">
        <v>36</v>
      </c>
      <c r="F199" s="9" t="s">
        <v>608</v>
      </c>
      <c r="G199" s="143">
        <v>2.5533046847505219</v>
      </c>
      <c r="H199" s="9" t="s">
        <v>614</v>
      </c>
      <c r="I199" s="9">
        <v>1.1000000000000001</v>
      </c>
      <c r="J199" s="143">
        <v>2.0429465420736808</v>
      </c>
      <c r="K199" s="19">
        <v>0.35</v>
      </c>
      <c r="L199" s="178">
        <v>63.131125330709303</v>
      </c>
      <c r="M199" s="9">
        <v>28.57</v>
      </c>
      <c r="N199" s="53" t="s">
        <v>615</v>
      </c>
    </row>
    <row r="200" spans="1:15" s="53" customFormat="1">
      <c r="A200" s="53" t="s">
        <v>263</v>
      </c>
      <c r="B200" s="140" t="s">
        <v>606</v>
      </c>
      <c r="C200" s="9" t="s">
        <v>594</v>
      </c>
      <c r="D200" s="178">
        <v>1057.512458246194</v>
      </c>
      <c r="E200" s="9">
        <v>36</v>
      </c>
      <c r="F200" s="9" t="s">
        <v>608</v>
      </c>
      <c r="G200" s="143">
        <v>2.5476638445976061</v>
      </c>
      <c r="H200" s="9" t="s">
        <v>614</v>
      </c>
      <c r="I200" s="9">
        <v>1.1000000000000001</v>
      </c>
      <c r="J200" s="143">
        <v>2.0308009856524629</v>
      </c>
      <c r="K200" s="19">
        <v>0.35</v>
      </c>
      <c r="L200" s="178">
        <v>66.300007532400528</v>
      </c>
      <c r="M200" s="9">
        <v>28.57</v>
      </c>
      <c r="N200" s="53" t="s">
        <v>615</v>
      </c>
    </row>
    <row r="201" spans="1:15" s="53" customFormat="1">
      <c r="A201" s="53" t="s">
        <v>263</v>
      </c>
      <c r="B201" s="140" t="s">
        <v>606</v>
      </c>
      <c r="C201" s="9" t="s">
        <v>600</v>
      </c>
      <c r="D201" s="178">
        <v>1025.2695870835191</v>
      </c>
      <c r="E201" s="9">
        <v>36</v>
      </c>
      <c r="F201" s="9" t="s">
        <v>608</v>
      </c>
      <c r="G201" s="143">
        <v>3.3357747059210565</v>
      </c>
      <c r="H201" s="9" t="s">
        <v>614</v>
      </c>
      <c r="I201" s="9">
        <v>1.1000000000000001</v>
      </c>
      <c r="J201" s="143">
        <v>2.2267147095885891</v>
      </c>
      <c r="K201" s="19">
        <v>0.35</v>
      </c>
      <c r="L201" s="178">
        <v>40.113338546689363</v>
      </c>
      <c r="M201" s="9">
        <v>28.57</v>
      </c>
      <c r="N201" s="53" t="s">
        <v>615</v>
      </c>
    </row>
    <row r="202" spans="1:15" s="53" customFormat="1">
      <c r="A202" s="53" t="s">
        <v>263</v>
      </c>
      <c r="B202" s="140" t="s">
        <v>606</v>
      </c>
      <c r="C202" s="9" t="s">
        <v>600</v>
      </c>
      <c r="D202" s="178">
        <v>1065.7483601295758</v>
      </c>
      <c r="E202" s="9">
        <v>36</v>
      </c>
      <c r="F202" s="9" t="s">
        <v>608</v>
      </c>
      <c r="G202" s="143">
        <v>2.9274643459054248</v>
      </c>
      <c r="H202" s="9" t="s">
        <v>614</v>
      </c>
      <c r="I202" s="9">
        <v>1.1000000000000001</v>
      </c>
      <c r="J202" s="143">
        <v>2.1134825206297823</v>
      </c>
      <c r="K202" s="19">
        <v>0.35</v>
      </c>
      <c r="L202" s="178">
        <v>81.286660787518201</v>
      </c>
      <c r="M202" s="9">
        <v>28.57</v>
      </c>
      <c r="N202" s="53" t="s">
        <v>615</v>
      </c>
    </row>
    <row r="203" spans="1:15" s="53" customFormat="1">
      <c r="A203" s="63"/>
      <c r="B203" s="9"/>
      <c r="C203" s="9"/>
      <c r="D203" s="9"/>
      <c r="E203" s="9"/>
      <c r="G203" s="9"/>
      <c r="H203" s="9"/>
    </row>
    <row r="204" spans="1:15">
      <c r="D204" s="16">
        <f>AVERAGE(D197:D202)</f>
        <v>1051.7795046211522</v>
      </c>
    </row>
    <row r="205" spans="1:15" ht="18.5">
      <c r="A205" s="181" t="s">
        <v>619</v>
      </c>
      <c r="C205"/>
      <c r="D205" s="16"/>
      <c r="E205"/>
      <c r="J205" s="210"/>
    </row>
    <row r="206" spans="1:15" ht="28.5" thickBot="1">
      <c r="A206" s="182" t="s">
        <v>510</v>
      </c>
      <c r="B206" s="218" t="s">
        <v>620</v>
      </c>
      <c r="C206" s="183" t="s">
        <v>579</v>
      </c>
      <c r="D206" s="198" t="s">
        <v>763</v>
      </c>
      <c r="E206" s="198" t="s">
        <v>601</v>
      </c>
      <c r="F206" s="183" t="s">
        <v>766</v>
      </c>
      <c r="G206" s="183" t="s">
        <v>764</v>
      </c>
      <c r="H206" s="183" t="s">
        <v>765</v>
      </c>
      <c r="I206" s="183" t="s">
        <v>610</v>
      </c>
      <c r="J206" s="185"/>
    </row>
    <row r="207" spans="1:15" ht="15" thickTop="1">
      <c r="A207" s="8" t="s">
        <v>530</v>
      </c>
      <c r="B207" t="s">
        <v>621</v>
      </c>
      <c r="C207" s="2" t="s">
        <v>762</v>
      </c>
      <c r="D207" s="2" t="s">
        <v>594</v>
      </c>
      <c r="E207" s="16">
        <v>855.58765668140018</v>
      </c>
      <c r="F207" s="2">
        <v>22</v>
      </c>
      <c r="G207" s="178">
        <v>212.36260336004563</v>
      </c>
      <c r="H207" s="178">
        <v>25.483512403205474</v>
      </c>
      <c r="I207" s="9" t="s">
        <v>767</v>
      </c>
    </row>
    <row r="208" spans="1:15">
      <c r="A208" s="8" t="s">
        <v>530</v>
      </c>
      <c r="B208" t="s">
        <v>622</v>
      </c>
      <c r="C208" s="2" t="s">
        <v>762</v>
      </c>
      <c r="D208" s="2" t="s">
        <v>594</v>
      </c>
      <c r="E208" s="16">
        <v>832.40704036491525</v>
      </c>
      <c r="F208" s="2">
        <v>22</v>
      </c>
      <c r="G208" s="178">
        <v>190.91954333082487</v>
      </c>
      <c r="H208" s="178">
        <v>22.910345199698984</v>
      </c>
      <c r="I208" s="9" t="s">
        <v>767</v>
      </c>
    </row>
    <row r="209" spans="1:9">
      <c r="A209" s="8" t="s">
        <v>530</v>
      </c>
      <c r="B209" t="s">
        <v>623</v>
      </c>
      <c r="C209" s="2" t="s">
        <v>762</v>
      </c>
      <c r="D209" s="2" t="s">
        <v>594</v>
      </c>
      <c r="E209" s="16">
        <v>754.38131973588497</v>
      </c>
      <c r="F209" s="2">
        <v>22</v>
      </c>
      <c r="G209" s="178">
        <v>103.2450485144382</v>
      </c>
      <c r="H209" s="178">
        <v>12.389405821732582</v>
      </c>
      <c r="I209" s="9" t="s">
        <v>767</v>
      </c>
    </row>
    <row r="210" spans="1:9">
      <c r="A210" s="8" t="s">
        <v>530</v>
      </c>
      <c r="B210" t="s">
        <v>624</v>
      </c>
      <c r="C210" s="2" t="s">
        <v>762</v>
      </c>
      <c r="D210" s="2" t="s">
        <v>594</v>
      </c>
      <c r="E210" s="16">
        <v>791.36129628919514</v>
      </c>
      <c r="F210" s="2">
        <v>22</v>
      </c>
      <c r="G210" s="178">
        <v>144.59101222108887</v>
      </c>
      <c r="H210" s="178">
        <v>17.350921466530664</v>
      </c>
      <c r="I210" s="9" t="s">
        <v>767</v>
      </c>
    </row>
    <row r="211" spans="1:9">
      <c r="A211" s="8" t="s">
        <v>530</v>
      </c>
      <c r="B211" t="s">
        <v>625</v>
      </c>
      <c r="C211" s="2" t="s">
        <v>762</v>
      </c>
      <c r="D211" s="2" t="s">
        <v>594</v>
      </c>
      <c r="E211" s="16">
        <v>825.8939862529528</v>
      </c>
      <c r="F211" s="2">
        <v>22</v>
      </c>
      <c r="G211" s="178">
        <v>175.97292661250904</v>
      </c>
      <c r="H211" s="178">
        <v>21.116751193501084</v>
      </c>
      <c r="I211" s="9" t="s">
        <v>767</v>
      </c>
    </row>
    <row r="212" spans="1:9">
      <c r="A212" s="8" t="s">
        <v>530</v>
      </c>
      <c r="B212" t="s">
        <v>626</v>
      </c>
      <c r="C212" s="2" t="s">
        <v>762</v>
      </c>
      <c r="D212" s="2" t="s">
        <v>594</v>
      </c>
      <c r="E212" s="16">
        <v>802.48853955929383</v>
      </c>
      <c r="F212" s="2">
        <v>22</v>
      </c>
      <c r="G212" s="178">
        <v>146.13064788689471</v>
      </c>
      <c r="H212" s="178">
        <v>17.535677746427364</v>
      </c>
      <c r="I212" s="9" t="s">
        <v>767</v>
      </c>
    </row>
    <row r="213" spans="1:9">
      <c r="A213" s="8" t="s">
        <v>530</v>
      </c>
      <c r="B213" t="s">
        <v>627</v>
      </c>
      <c r="C213" s="2" t="s">
        <v>762</v>
      </c>
      <c r="D213" s="2" t="s">
        <v>594</v>
      </c>
      <c r="E213" s="16">
        <v>763.97374801304568</v>
      </c>
      <c r="F213" s="2">
        <v>22</v>
      </c>
      <c r="G213" s="178">
        <v>121.25479916556804</v>
      </c>
      <c r="H213" s="178">
        <v>14.550575899868164</v>
      </c>
      <c r="I213" s="9" t="s">
        <v>767</v>
      </c>
    </row>
    <row r="214" spans="1:9">
      <c r="A214" s="8" t="s">
        <v>530</v>
      </c>
      <c r="B214" t="s">
        <v>628</v>
      </c>
      <c r="C214" s="2" t="s">
        <v>762</v>
      </c>
      <c r="D214" s="2" t="s">
        <v>594</v>
      </c>
      <c r="E214" s="16">
        <v>773.25020505569523</v>
      </c>
      <c r="F214" s="2">
        <v>22</v>
      </c>
      <c r="G214" s="178">
        <v>122.78387308707458</v>
      </c>
      <c r="H214" s="178">
        <v>14.734064770448949</v>
      </c>
      <c r="I214" s="9" t="s">
        <v>767</v>
      </c>
    </row>
    <row r="215" spans="1:9">
      <c r="A215" s="8" t="s">
        <v>530</v>
      </c>
      <c r="B215" t="s">
        <v>629</v>
      </c>
      <c r="C215" s="2" t="s">
        <v>762</v>
      </c>
      <c r="D215" s="2" t="s">
        <v>594</v>
      </c>
      <c r="E215" s="16">
        <v>806.44196783892039</v>
      </c>
      <c r="F215" s="2">
        <v>22</v>
      </c>
      <c r="G215" s="178">
        <v>138.57658505906321</v>
      </c>
      <c r="H215" s="178">
        <v>16.629190207087586</v>
      </c>
      <c r="I215" s="9" t="s">
        <v>767</v>
      </c>
    </row>
    <row r="216" spans="1:9">
      <c r="A216" s="8" t="s">
        <v>530</v>
      </c>
      <c r="B216" t="s">
        <v>630</v>
      </c>
      <c r="C216" s="2" t="s">
        <v>762</v>
      </c>
      <c r="D216" s="2" t="s">
        <v>594</v>
      </c>
      <c r="E216" s="16">
        <v>772.93927657075631</v>
      </c>
      <c r="F216" s="2">
        <v>22</v>
      </c>
      <c r="G216" s="178">
        <v>112.10156333938509</v>
      </c>
      <c r="H216" s="178">
        <v>13.45218760072621</v>
      </c>
      <c r="I216" s="9" t="s">
        <v>767</v>
      </c>
    </row>
    <row r="217" spans="1:9">
      <c r="A217" s="8" t="s">
        <v>530</v>
      </c>
      <c r="B217" t="s">
        <v>631</v>
      </c>
      <c r="C217" s="2" t="s">
        <v>762</v>
      </c>
      <c r="D217" s="2" t="s">
        <v>594</v>
      </c>
      <c r="E217" s="16">
        <v>825.85765816699825</v>
      </c>
      <c r="F217" s="2">
        <v>22</v>
      </c>
      <c r="G217" s="178">
        <v>162.92056388711856</v>
      </c>
      <c r="H217" s="178">
        <v>19.550467666454228</v>
      </c>
      <c r="I217" s="9" t="s">
        <v>767</v>
      </c>
    </row>
    <row r="218" spans="1:9">
      <c r="A218" s="8" t="s">
        <v>530</v>
      </c>
      <c r="B218" t="s">
        <v>632</v>
      </c>
      <c r="C218" s="2" t="s">
        <v>762</v>
      </c>
      <c r="D218" s="2" t="s">
        <v>594</v>
      </c>
      <c r="E218" s="16">
        <v>771.29829002853751</v>
      </c>
      <c r="F218" s="2">
        <v>22</v>
      </c>
      <c r="G218" s="178">
        <v>111.49605649087698</v>
      </c>
      <c r="H218" s="178">
        <v>13.379526778905237</v>
      </c>
      <c r="I218" s="9" t="s">
        <v>767</v>
      </c>
    </row>
    <row r="219" spans="1:9">
      <c r="A219" s="8" t="s">
        <v>530</v>
      </c>
      <c r="B219" t="s">
        <v>633</v>
      </c>
      <c r="C219" s="2" t="s">
        <v>762</v>
      </c>
      <c r="D219" s="2" t="s">
        <v>594</v>
      </c>
      <c r="E219" s="16">
        <v>745.8359376101273</v>
      </c>
      <c r="F219" s="2">
        <v>22</v>
      </c>
      <c r="G219" s="178">
        <v>112.08713023842967</v>
      </c>
      <c r="H219" s="178">
        <v>13.450455628611559</v>
      </c>
      <c r="I219" s="9" t="s">
        <v>767</v>
      </c>
    </row>
    <row r="220" spans="1:9">
      <c r="A220" s="8" t="s">
        <v>530</v>
      </c>
      <c r="B220" t="s">
        <v>634</v>
      </c>
      <c r="C220" s="2" t="s">
        <v>762</v>
      </c>
      <c r="D220" s="2" t="s">
        <v>594</v>
      </c>
      <c r="E220" s="16">
        <v>875.68541227816718</v>
      </c>
      <c r="F220" s="2">
        <v>22</v>
      </c>
      <c r="G220" s="178">
        <v>276.43086268816876</v>
      </c>
      <c r="H220" s="178">
        <v>33.171703522580252</v>
      </c>
      <c r="I220" s="9" t="s">
        <v>767</v>
      </c>
    </row>
    <row r="221" spans="1:9">
      <c r="A221" s="8" t="s">
        <v>530</v>
      </c>
      <c r="B221" t="s">
        <v>635</v>
      </c>
      <c r="C221" s="2" t="s">
        <v>762</v>
      </c>
      <c r="D221" s="2" t="s">
        <v>594</v>
      </c>
      <c r="E221" s="16">
        <v>796.53484777206268</v>
      </c>
      <c r="F221" s="2">
        <v>22</v>
      </c>
      <c r="G221" s="178">
        <v>128.53192970131082</v>
      </c>
      <c r="H221" s="178">
        <v>15.423831564157297</v>
      </c>
      <c r="I221" s="9" t="s">
        <v>767</v>
      </c>
    </row>
    <row r="222" spans="1:9">
      <c r="A222" s="8" t="s">
        <v>530</v>
      </c>
      <c r="B222" t="s">
        <v>636</v>
      </c>
      <c r="C222" s="2" t="s">
        <v>762</v>
      </c>
      <c r="D222" s="2" t="s">
        <v>594</v>
      </c>
      <c r="E222" s="16">
        <v>877.00939606605516</v>
      </c>
      <c r="F222" s="2">
        <v>22</v>
      </c>
      <c r="G222" s="178">
        <v>307.34497802158279</v>
      </c>
      <c r="H222" s="178">
        <v>36.881397362589937</v>
      </c>
      <c r="I222" s="9" t="s">
        <v>767</v>
      </c>
    </row>
    <row r="223" spans="1:9">
      <c r="A223" s="8" t="s">
        <v>530</v>
      </c>
      <c r="B223" t="s">
        <v>717</v>
      </c>
      <c r="C223" s="2" t="s">
        <v>762</v>
      </c>
      <c r="D223" s="2" t="s">
        <v>594</v>
      </c>
      <c r="E223" s="16">
        <v>775.97818796417869</v>
      </c>
      <c r="F223" s="2">
        <v>22</v>
      </c>
      <c r="G223" s="178">
        <v>119.73315979943635</v>
      </c>
      <c r="H223" s="178">
        <v>14.367979175932362</v>
      </c>
      <c r="I223" s="9" t="s">
        <v>767</v>
      </c>
    </row>
    <row r="224" spans="1:9">
      <c r="A224" s="8" t="s">
        <v>530</v>
      </c>
      <c r="B224" t="s">
        <v>718</v>
      </c>
      <c r="C224" s="2" t="s">
        <v>762</v>
      </c>
      <c r="D224" s="2" t="s">
        <v>594</v>
      </c>
      <c r="E224" s="16">
        <v>766.51851109904487</v>
      </c>
      <c r="F224" s="2">
        <v>22</v>
      </c>
      <c r="G224" s="178">
        <v>110.16038093259452</v>
      </c>
      <c r="H224" s="178">
        <v>13.219245711911341</v>
      </c>
      <c r="I224" s="9" t="s">
        <v>767</v>
      </c>
    </row>
    <row r="225" spans="1:9">
      <c r="A225" s="8" t="s">
        <v>530</v>
      </c>
      <c r="B225" t="s">
        <v>719</v>
      </c>
      <c r="C225" s="2" t="s">
        <v>762</v>
      </c>
      <c r="D225" s="2" t="s">
        <v>594</v>
      </c>
      <c r="E225" s="16">
        <v>765.6566002299694</v>
      </c>
      <c r="F225" s="2">
        <v>22</v>
      </c>
      <c r="G225" s="178">
        <v>111.4065519545852</v>
      </c>
      <c r="H225" s="178">
        <v>13.368786234550223</v>
      </c>
      <c r="I225" s="9" t="s">
        <v>767</v>
      </c>
    </row>
    <row r="226" spans="1:9">
      <c r="A226" s="8" t="s">
        <v>530</v>
      </c>
      <c r="B226" t="s">
        <v>720</v>
      </c>
      <c r="C226" s="2" t="s">
        <v>762</v>
      </c>
      <c r="D226" s="2" t="s">
        <v>594</v>
      </c>
      <c r="E226" s="16">
        <v>769.61519314997167</v>
      </c>
      <c r="F226" s="2">
        <v>22</v>
      </c>
      <c r="G226" s="178">
        <v>115.39104178782269</v>
      </c>
      <c r="H226" s="178">
        <v>13.846925014538721</v>
      </c>
      <c r="I226" s="9" t="s">
        <v>767</v>
      </c>
    </row>
    <row r="227" spans="1:9">
      <c r="A227" s="8" t="s">
        <v>530</v>
      </c>
      <c r="B227" t="s">
        <v>721</v>
      </c>
      <c r="C227" s="2" t="s">
        <v>762</v>
      </c>
      <c r="D227" s="2" t="s">
        <v>594</v>
      </c>
      <c r="E227" s="16">
        <v>776.14198873352439</v>
      </c>
      <c r="F227" s="2">
        <v>22</v>
      </c>
      <c r="G227" s="178">
        <v>121.119678107319</v>
      </c>
      <c r="H227" s="178">
        <v>14.53436137287828</v>
      </c>
      <c r="I227" s="9" t="s">
        <v>767</v>
      </c>
    </row>
    <row r="228" spans="1:9">
      <c r="A228" s="8" t="s">
        <v>530</v>
      </c>
      <c r="B228" t="s">
        <v>722</v>
      </c>
      <c r="C228" s="2" t="s">
        <v>762</v>
      </c>
      <c r="D228" s="2" t="s">
        <v>594</v>
      </c>
      <c r="E228" s="16">
        <v>777.30715043280225</v>
      </c>
      <c r="F228" s="2">
        <v>22</v>
      </c>
      <c r="G228" s="178">
        <v>120.37213818223235</v>
      </c>
      <c r="H228" s="178">
        <v>14.444656581867882</v>
      </c>
      <c r="I228" s="9" t="s">
        <v>767</v>
      </c>
    </row>
    <row r="229" spans="1:9">
      <c r="A229" s="8" t="s">
        <v>530</v>
      </c>
      <c r="B229" t="s">
        <v>723</v>
      </c>
      <c r="C229" s="2" t="s">
        <v>762</v>
      </c>
      <c r="D229" s="2" t="s">
        <v>594</v>
      </c>
      <c r="E229" s="16">
        <v>765.00129099946673</v>
      </c>
      <c r="F229" s="2">
        <v>22</v>
      </c>
      <c r="G229" s="178">
        <v>111.59080213837069</v>
      </c>
      <c r="H229" s="178">
        <v>13.390896256604483</v>
      </c>
      <c r="I229" s="9" t="s">
        <v>767</v>
      </c>
    </row>
    <row r="230" spans="1:9">
      <c r="A230" s="8" t="s">
        <v>530</v>
      </c>
      <c r="B230" t="s">
        <v>724</v>
      </c>
      <c r="C230" s="2" t="s">
        <v>762</v>
      </c>
      <c r="D230" s="2" t="s">
        <v>594</v>
      </c>
      <c r="E230" s="16">
        <v>797.23986903032437</v>
      </c>
      <c r="F230" s="2">
        <v>22</v>
      </c>
      <c r="G230" s="178">
        <v>146.65985776145905</v>
      </c>
      <c r="H230" s="178">
        <v>17.599182931375086</v>
      </c>
      <c r="I230" s="9" t="s">
        <v>767</v>
      </c>
    </row>
    <row r="231" spans="1:9">
      <c r="A231" s="8" t="s">
        <v>530</v>
      </c>
      <c r="B231" t="s">
        <v>725</v>
      </c>
      <c r="C231" s="2" t="s">
        <v>762</v>
      </c>
      <c r="D231" s="2" t="s">
        <v>594</v>
      </c>
      <c r="E231" s="16">
        <v>769.18692332976661</v>
      </c>
      <c r="F231" s="2">
        <v>22</v>
      </c>
      <c r="G231" s="178">
        <v>117.06093222513645</v>
      </c>
      <c r="H231" s="178">
        <v>14.047311867016374</v>
      </c>
      <c r="I231" s="9" t="s">
        <v>767</v>
      </c>
    </row>
    <row r="232" spans="1:9">
      <c r="A232" s="8" t="s">
        <v>530</v>
      </c>
      <c r="B232" t="s">
        <v>726</v>
      </c>
      <c r="C232" s="2" t="s">
        <v>762</v>
      </c>
      <c r="D232" s="2" t="s">
        <v>594</v>
      </c>
      <c r="E232" s="16">
        <v>770.6100157278679</v>
      </c>
      <c r="F232" s="2">
        <v>22</v>
      </c>
      <c r="G232" s="178">
        <v>115.5289617170037</v>
      </c>
      <c r="H232" s="178">
        <v>13.863475406040443</v>
      </c>
      <c r="I232" s="9" t="s">
        <v>767</v>
      </c>
    </row>
    <row r="233" spans="1:9">
      <c r="A233" s="8" t="s">
        <v>530</v>
      </c>
      <c r="B233" t="s">
        <v>727</v>
      </c>
      <c r="C233" s="2" t="s">
        <v>762</v>
      </c>
      <c r="D233" s="2" t="s">
        <v>594</v>
      </c>
      <c r="E233" s="16">
        <v>776.1260342367566</v>
      </c>
      <c r="F233" s="2">
        <v>22</v>
      </c>
      <c r="G233" s="178">
        <v>120.51617006502102</v>
      </c>
      <c r="H233" s="178">
        <v>14.461940407802521</v>
      </c>
      <c r="I233" s="9" t="s">
        <v>767</v>
      </c>
    </row>
    <row r="234" spans="1:9">
      <c r="A234" s="8" t="s">
        <v>530</v>
      </c>
      <c r="B234" t="s">
        <v>728</v>
      </c>
      <c r="C234" s="2" t="s">
        <v>762</v>
      </c>
      <c r="D234" s="2" t="s">
        <v>594</v>
      </c>
      <c r="E234" s="16">
        <v>769.27043837381552</v>
      </c>
      <c r="F234" s="2">
        <v>22</v>
      </c>
      <c r="G234" s="178">
        <v>112.28981330150323</v>
      </c>
      <c r="H234" s="178">
        <v>13.474777596180386</v>
      </c>
      <c r="I234" s="9" t="s">
        <v>767</v>
      </c>
    </row>
    <row r="235" spans="1:9">
      <c r="A235" s="8" t="s">
        <v>530</v>
      </c>
      <c r="B235" t="s">
        <v>729</v>
      </c>
      <c r="C235" s="2" t="s">
        <v>762</v>
      </c>
      <c r="D235" s="2" t="s">
        <v>594</v>
      </c>
      <c r="E235" s="16">
        <v>776.66945803802457</v>
      </c>
      <c r="F235" s="2">
        <v>22</v>
      </c>
      <c r="G235" s="178">
        <v>131.17547818885731</v>
      </c>
      <c r="H235" s="178">
        <v>15.741057382662877</v>
      </c>
      <c r="I235" s="9" t="s">
        <v>767</v>
      </c>
    </row>
    <row r="236" spans="1:9">
      <c r="A236" s="8" t="s">
        <v>530</v>
      </c>
      <c r="B236" t="s">
        <v>730</v>
      </c>
      <c r="C236" s="2" t="s">
        <v>762</v>
      </c>
      <c r="D236" s="2" t="s">
        <v>594</v>
      </c>
      <c r="E236" s="16">
        <v>808.11498229528513</v>
      </c>
      <c r="F236" s="2">
        <v>22</v>
      </c>
      <c r="G236" s="178">
        <v>163.28462097936603</v>
      </c>
      <c r="H236" s="178">
        <v>19.594154517523922</v>
      </c>
      <c r="I236" s="9" t="s">
        <v>767</v>
      </c>
    </row>
    <row r="237" spans="1:9">
      <c r="A237" s="8" t="s">
        <v>530</v>
      </c>
      <c r="B237" t="s">
        <v>731</v>
      </c>
      <c r="C237" s="2" t="s">
        <v>762</v>
      </c>
      <c r="D237" s="2" t="s">
        <v>594</v>
      </c>
      <c r="E237" s="16">
        <v>777.03822415021818</v>
      </c>
      <c r="F237" s="2">
        <v>22</v>
      </c>
      <c r="G237" s="178">
        <v>127.9765447502499</v>
      </c>
      <c r="H237" s="178">
        <v>15.357185370029988</v>
      </c>
      <c r="I237" s="9" t="s">
        <v>767</v>
      </c>
    </row>
    <row r="238" spans="1:9">
      <c r="A238" s="8" t="s">
        <v>530</v>
      </c>
      <c r="B238" t="s">
        <v>732</v>
      </c>
      <c r="C238" s="2" t="s">
        <v>762</v>
      </c>
      <c r="D238" s="2" t="s">
        <v>594</v>
      </c>
      <c r="E238" s="16">
        <v>771.67373680568789</v>
      </c>
      <c r="F238" s="2">
        <v>22</v>
      </c>
      <c r="G238" s="178">
        <v>124.55376951323557</v>
      </c>
      <c r="H238" s="178">
        <v>14.946452341588268</v>
      </c>
      <c r="I238" s="9" t="s">
        <v>767</v>
      </c>
    </row>
    <row r="239" spans="1:9">
      <c r="A239" s="8" t="s">
        <v>530</v>
      </c>
      <c r="B239" t="s">
        <v>733</v>
      </c>
      <c r="C239" s="2" t="s">
        <v>762</v>
      </c>
      <c r="D239" s="2" t="s">
        <v>594</v>
      </c>
      <c r="E239" s="16">
        <v>770.33965428243926</v>
      </c>
      <c r="F239" s="2">
        <v>22</v>
      </c>
      <c r="G239" s="178">
        <v>120.70215954388868</v>
      </c>
      <c r="H239" s="178">
        <v>14.484259145266641</v>
      </c>
      <c r="I239" s="9" t="s">
        <v>767</v>
      </c>
    </row>
    <row r="240" spans="1:9">
      <c r="A240" s="8" t="s">
        <v>530</v>
      </c>
      <c r="B240" s="53" t="s">
        <v>734</v>
      </c>
      <c r="C240" s="2" t="s">
        <v>762</v>
      </c>
      <c r="D240" s="2" t="s">
        <v>594</v>
      </c>
      <c r="E240" s="16">
        <v>766.24920052140646</v>
      </c>
      <c r="F240" s="2">
        <v>22</v>
      </c>
      <c r="G240" s="178">
        <v>116.30254256975327</v>
      </c>
      <c r="H240" s="178">
        <v>13.956305108370392</v>
      </c>
      <c r="I240" s="9" t="s">
        <v>767</v>
      </c>
    </row>
    <row r="241" spans="1:9">
      <c r="A241" s="8" t="s">
        <v>530</v>
      </c>
      <c r="B241" t="s">
        <v>735</v>
      </c>
      <c r="C241" s="2" t="s">
        <v>762</v>
      </c>
      <c r="D241" s="2" t="s">
        <v>594</v>
      </c>
      <c r="E241" s="16">
        <v>773.78870479043394</v>
      </c>
      <c r="F241" s="2">
        <v>22</v>
      </c>
      <c r="G241" s="178">
        <v>119.67060980084136</v>
      </c>
      <c r="H241" s="178">
        <v>14.360473176100962</v>
      </c>
      <c r="I241" s="9" t="s">
        <v>767</v>
      </c>
    </row>
    <row r="242" spans="1:9">
      <c r="A242" s="8" t="s">
        <v>530</v>
      </c>
      <c r="B242" t="s">
        <v>736</v>
      </c>
      <c r="C242" s="2" t="s">
        <v>762</v>
      </c>
      <c r="D242" s="2" t="s">
        <v>594</v>
      </c>
      <c r="E242" s="16">
        <v>768.76970603956011</v>
      </c>
      <c r="F242" s="2">
        <v>22</v>
      </c>
      <c r="G242" s="178">
        <v>117.39569197724927</v>
      </c>
      <c r="H242" s="178">
        <v>14.087483037269912</v>
      </c>
      <c r="I242" s="9" t="s">
        <v>767</v>
      </c>
    </row>
    <row r="243" spans="1:9">
      <c r="A243" s="8" t="s">
        <v>530</v>
      </c>
      <c r="B243" t="s">
        <v>737</v>
      </c>
      <c r="C243" s="2" t="s">
        <v>762</v>
      </c>
      <c r="D243" s="2" t="s">
        <v>594</v>
      </c>
      <c r="E243" s="16">
        <v>778.76921910252145</v>
      </c>
      <c r="F243" s="2">
        <v>22</v>
      </c>
      <c r="G243" s="178">
        <v>120.98216996693233</v>
      </c>
      <c r="H243" s="178">
        <v>14.51786039603188</v>
      </c>
      <c r="I243" s="9" t="s">
        <v>767</v>
      </c>
    </row>
    <row r="244" spans="1:9">
      <c r="A244" s="8" t="s">
        <v>530</v>
      </c>
      <c r="B244" t="s">
        <v>738</v>
      </c>
      <c r="C244" s="2" t="s">
        <v>762</v>
      </c>
      <c r="D244" s="2" t="s">
        <v>594</v>
      </c>
      <c r="E244" s="16">
        <v>795.5231592838777</v>
      </c>
      <c r="F244" s="2">
        <v>22</v>
      </c>
      <c r="G244" s="178">
        <v>146.91986414713639</v>
      </c>
      <c r="H244" s="178">
        <v>17.630383697656367</v>
      </c>
      <c r="I244" s="9" t="s">
        <v>767</v>
      </c>
    </row>
    <row r="245" spans="1:9">
      <c r="A245" s="8" t="s">
        <v>530</v>
      </c>
      <c r="B245" t="s">
        <v>739</v>
      </c>
      <c r="C245" s="2" t="s">
        <v>762</v>
      </c>
      <c r="D245" s="2" t="s">
        <v>594</v>
      </c>
      <c r="E245" s="16">
        <v>770.66277576302946</v>
      </c>
      <c r="F245" s="2">
        <v>22</v>
      </c>
      <c r="G245" s="178">
        <v>121.58901830818643</v>
      </c>
      <c r="H245" s="178">
        <v>14.590682196982371</v>
      </c>
      <c r="I245" s="9" t="s">
        <v>767</v>
      </c>
    </row>
    <row r="246" spans="1:9">
      <c r="A246" s="8" t="s">
        <v>530</v>
      </c>
      <c r="B246" t="s">
        <v>769</v>
      </c>
      <c r="C246" s="2" t="s">
        <v>762</v>
      </c>
      <c r="D246" s="2" t="s">
        <v>594</v>
      </c>
      <c r="E246" s="16">
        <v>791.65203260940734</v>
      </c>
      <c r="F246" s="2">
        <v>22</v>
      </c>
      <c r="G246" s="178">
        <v>130.2863207595517</v>
      </c>
      <c r="H246" s="178">
        <v>15.634358491146203</v>
      </c>
      <c r="I246" s="9" t="s">
        <v>767</v>
      </c>
    </row>
    <row r="247" spans="1:9">
      <c r="A247" s="8" t="s">
        <v>530</v>
      </c>
      <c r="B247" t="s">
        <v>740</v>
      </c>
      <c r="C247" s="2" t="s">
        <v>762</v>
      </c>
      <c r="D247" s="2" t="s">
        <v>594</v>
      </c>
      <c r="E247" s="16">
        <v>771.97389249400226</v>
      </c>
      <c r="F247" s="2">
        <v>22</v>
      </c>
      <c r="G247" s="178">
        <v>119.79938611673508</v>
      </c>
      <c r="H247" s="178">
        <v>14.375926334008209</v>
      </c>
      <c r="I247" s="9" t="s">
        <v>767</v>
      </c>
    </row>
    <row r="248" spans="1:9">
      <c r="A248" s="8" t="s">
        <v>530</v>
      </c>
      <c r="B248" t="s">
        <v>741</v>
      </c>
      <c r="C248" s="2" t="s">
        <v>762</v>
      </c>
      <c r="D248" s="2" t="s">
        <v>594</v>
      </c>
      <c r="E248" s="16">
        <v>771.90986084260953</v>
      </c>
      <c r="F248" s="2">
        <v>22</v>
      </c>
      <c r="G248" s="178">
        <v>116.90884839997653</v>
      </c>
      <c r="H248" s="178">
        <v>14.029061807997184</v>
      </c>
      <c r="I248" s="9" t="s">
        <v>767</v>
      </c>
    </row>
    <row r="249" spans="1:9">
      <c r="A249" s="8" t="s">
        <v>530</v>
      </c>
      <c r="B249" t="s">
        <v>742</v>
      </c>
      <c r="C249" s="2" t="s">
        <v>762</v>
      </c>
      <c r="D249" s="2" t="s">
        <v>594</v>
      </c>
      <c r="E249" s="16">
        <v>771.20505699770092</v>
      </c>
      <c r="F249" s="2">
        <v>22</v>
      </c>
      <c r="G249" s="178">
        <v>117.9792953446223</v>
      </c>
      <c r="H249" s="178">
        <v>14.157515441354676</v>
      </c>
      <c r="I249" s="9" t="s">
        <v>767</v>
      </c>
    </row>
    <row r="250" spans="1:9">
      <c r="A250" s="8" t="s">
        <v>530</v>
      </c>
      <c r="B250" t="s">
        <v>743</v>
      </c>
      <c r="C250" s="2" t="s">
        <v>762</v>
      </c>
      <c r="D250" s="2" t="s">
        <v>594</v>
      </c>
      <c r="E250" s="16">
        <v>797.14630752546032</v>
      </c>
      <c r="F250" s="2">
        <v>22</v>
      </c>
      <c r="G250" s="178">
        <v>147.3709727694218</v>
      </c>
      <c r="H250" s="178">
        <v>17.684516732330614</v>
      </c>
      <c r="I250" s="9" t="s">
        <v>767</v>
      </c>
    </row>
    <row r="251" spans="1:9">
      <c r="A251" s="8" t="s">
        <v>530</v>
      </c>
      <c r="B251" t="s">
        <v>744</v>
      </c>
      <c r="C251" s="2" t="s">
        <v>762</v>
      </c>
      <c r="D251" s="2" t="s">
        <v>594</v>
      </c>
      <c r="E251" s="16">
        <v>772.18685424350883</v>
      </c>
      <c r="F251" s="2">
        <v>22</v>
      </c>
      <c r="G251" s="178">
        <v>124.24090344014277</v>
      </c>
      <c r="H251" s="178">
        <v>14.908908412817132</v>
      </c>
      <c r="I251" s="9" t="s">
        <v>767</v>
      </c>
    </row>
    <row r="252" spans="1:9">
      <c r="A252" s="8" t="s">
        <v>530</v>
      </c>
      <c r="B252" t="s">
        <v>745</v>
      </c>
      <c r="C252" s="2" t="s">
        <v>762</v>
      </c>
      <c r="D252" s="2" t="s">
        <v>594</v>
      </c>
      <c r="E252" s="16">
        <v>776.28076068839016</v>
      </c>
      <c r="F252" s="2">
        <v>22</v>
      </c>
      <c r="G252" s="178">
        <v>125.25084574661093</v>
      </c>
      <c r="H252" s="178">
        <v>15.030101489593312</v>
      </c>
      <c r="I252" s="9" t="s">
        <v>767</v>
      </c>
    </row>
    <row r="253" spans="1:9">
      <c r="A253" s="8" t="s">
        <v>530</v>
      </c>
      <c r="B253" t="s">
        <v>746</v>
      </c>
      <c r="C253" s="2" t="s">
        <v>762</v>
      </c>
      <c r="D253" s="2" t="s">
        <v>594</v>
      </c>
      <c r="E253" s="16">
        <v>786.91500426726702</v>
      </c>
      <c r="F253" s="2">
        <v>22</v>
      </c>
      <c r="G253" s="178">
        <v>133.22602713934396</v>
      </c>
      <c r="H253" s="178">
        <v>15.987123256721274</v>
      </c>
      <c r="I253" s="9" t="s">
        <v>767</v>
      </c>
    </row>
    <row r="254" spans="1:9">
      <c r="A254" s="8" t="s">
        <v>530</v>
      </c>
      <c r="B254" t="s">
        <v>747</v>
      </c>
      <c r="C254" s="2" t="s">
        <v>762</v>
      </c>
      <c r="D254" s="2" t="s">
        <v>594</v>
      </c>
      <c r="E254" s="16">
        <v>772.64722491230191</v>
      </c>
      <c r="F254" s="2">
        <v>22</v>
      </c>
      <c r="G254" s="178">
        <v>116.90430488681416</v>
      </c>
      <c r="H254" s="178">
        <v>14.028516586417698</v>
      </c>
      <c r="I254" s="9" t="s">
        <v>767</v>
      </c>
    </row>
    <row r="255" spans="1:9">
      <c r="A255" s="8" t="s">
        <v>530</v>
      </c>
      <c r="B255" t="s">
        <v>748</v>
      </c>
      <c r="C255" s="2" t="s">
        <v>762</v>
      </c>
      <c r="D255" s="2" t="s">
        <v>594</v>
      </c>
      <c r="E255" s="16">
        <v>775.57201008695029</v>
      </c>
      <c r="F255" s="2">
        <v>22</v>
      </c>
      <c r="G255" s="178">
        <v>126.2072157949686</v>
      </c>
      <c r="H255" s="178">
        <v>15.144865895396231</v>
      </c>
      <c r="I255" s="9" t="s">
        <v>767</v>
      </c>
    </row>
    <row r="256" spans="1:9">
      <c r="A256" s="8" t="s">
        <v>530</v>
      </c>
      <c r="B256" t="s">
        <v>749</v>
      </c>
      <c r="C256" s="2" t="s">
        <v>762</v>
      </c>
      <c r="D256" s="2" t="s">
        <v>594</v>
      </c>
      <c r="E256" s="16">
        <v>777.98855528637887</v>
      </c>
      <c r="F256" s="2">
        <v>22</v>
      </c>
      <c r="G256" s="178">
        <v>124.54002462243331</v>
      </c>
      <c r="H256" s="178">
        <v>14.944802954691996</v>
      </c>
      <c r="I256" s="9" t="s">
        <v>767</v>
      </c>
    </row>
    <row r="257" spans="1:9">
      <c r="A257" s="8" t="s">
        <v>530</v>
      </c>
      <c r="B257" t="s">
        <v>750</v>
      </c>
      <c r="C257" s="2" t="s">
        <v>762</v>
      </c>
      <c r="D257" s="2" t="s">
        <v>594</v>
      </c>
      <c r="E257" s="16">
        <v>764.18532651015846</v>
      </c>
      <c r="F257" s="2">
        <v>22</v>
      </c>
      <c r="G257" s="178">
        <v>111.70075242935542</v>
      </c>
      <c r="H257" s="178">
        <v>13.40409029152265</v>
      </c>
      <c r="I257" s="9" t="s">
        <v>767</v>
      </c>
    </row>
    <row r="258" spans="1:9">
      <c r="A258" s="8" t="s">
        <v>530</v>
      </c>
      <c r="B258" t="s">
        <v>751</v>
      </c>
      <c r="C258" s="2" t="s">
        <v>762</v>
      </c>
      <c r="D258" s="2" t="s">
        <v>594</v>
      </c>
      <c r="E258" s="16">
        <v>807.31574773414764</v>
      </c>
      <c r="F258" s="2">
        <v>22</v>
      </c>
      <c r="G258" s="178">
        <v>148.81838534202274</v>
      </c>
      <c r="H258" s="178">
        <v>17.858206241042726</v>
      </c>
      <c r="I258" s="9" t="s">
        <v>767</v>
      </c>
    </row>
    <row r="259" spans="1:9">
      <c r="A259" s="8" t="s">
        <v>530</v>
      </c>
      <c r="B259" t="s">
        <v>752</v>
      </c>
      <c r="C259" s="2" t="s">
        <v>762</v>
      </c>
      <c r="D259" s="2" t="s">
        <v>594</v>
      </c>
      <c r="E259" s="16">
        <v>769.75473554523523</v>
      </c>
      <c r="F259" s="2">
        <v>22</v>
      </c>
      <c r="G259" s="178">
        <v>115.86968949819824</v>
      </c>
      <c r="H259" s="178">
        <v>13.904362739783789</v>
      </c>
      <c r="I259" s="9" t="s">
        <v>767</v>
      </c>
    </row>
    <row r="260" spans="1:9">
      <c r="A260" s="8" t="s">
        <v>530</v>
      </c>
      <c r="B260" t="s">
        <v>753</v>
      </c>
      <c r="C260" s="2" t="s">
        <v>762</v>
      </c>
      <c r="D260" s="2" t="s">
        <v>594</v>
      </c>
      <c r="E260" s="16">
        <v>785.87902545490761</v>
      </c>
      <c r="F260" s="2">
        <v>22</v>
      </c>
      <c r="G260" s="178">
        <v>164.75295144787765</v>
      </c>
      <c r="H260" s="178">
        <v>19.770354173745318</v>
      </c>
      <c r="I260" s="9" t="s">
        <v>767</v>
      </c>
    </row>
    <row r="261" spans="1:9">
      <c r="A261" s="8" t="s">
        <v>530</v>
      </c>
      <c r="B261" t="s">
        <v>754</v>
      </c>
      <c r="C261" s="2" t="s">
        <v>762</v>
      </c>
      <c r="D261" s="2" t="s">
        <v>594</v>
      </c>
      <c r="E261" s="16">
        <v>771.40466496033855</v>
      </c>
      <c r="F261" s="2">
        <v>22</v>
      </c>
      <c r="G261" s="178">
        <v>117.89204318770118</v>
      </c>
      <c r="H261" s="178">
        <v>14.14704518252414</v>
      </c>
      <c r="I261" s="9" t="s">
        <v>767</v>
      </c>
    </row>
    <row r="262" spans="1:9">
      <c r="A262" s="8" t="s">
        <v>530</v>
      </c>
      <c r="B262" t="s">
        <v>755</v>
      </c>
      <c r="C262" s="2" t="s">
        <v>762</v>
      </c>
      <c r="D262" s="2" t="s">
        <v>594</v>
      </c>
      <c r="E262" s="16">
        <v>778.07281090772017</v>
      </c>
      <c r="F262" s="2">
        <v>22</v>
      </c>
      <c r="G262" s="178">
        <v>137.29944477244464</v>
      </c>
      <c r="H262" s="178">
        <v>16.475933372693358</v>
      </c>
      <c r="I262" s="9" t="s">
        <v>767</v>
      </c>
    </row>
    <row r="263" spans="1:9">
      <c r="A263" s="8" t="s">
        <v>530</v>
      </c>
      <c r="B263" t="s">
        <v>756</v>
      </c>
      <c r="C263" s="2" t="s">
        <v>762</v>
      </c>
      <c r="D263" s="2" t="s">
        <v>594</v>
      </c>
      <c r="E263" s="16">
        <v>759.90337193888467</v>
      </c>
      <c r="F263" s="2">
        <v>22</v>
      </c>
      <c r="G263" s="178">
        <v>118.25110959590008</v>
      </c>
      <c r="H263" s="178">
        <v>14.190133151508009</v>
      </c>
      <c r="I263" s="9" t="s">
        <v>767</v>
      </c>
    </row>
    <row r="264" spans="1:9">
      <c r="A264" s="8" t="s">
        <v>530</v>
      </c>
      <c r="B264" t="s">
        <v>757</v>
      </c>
      <c r="C264" s="2" t="s">
        <v>762</v>
      </c>
      <c r="D264" s="2" t="s">
        <v>594</v>
      </c>
      <c r="E264" s="16">
        <v>782.4051712708565</v>
      </c>
      <c r="F264" s="2">
        <v>22</v>
      </c>
      <c r="G264" s="178">
        <v>126.96461409002725</v>
      </c>
      <c r="H264" s="178">
        <v>15.23575369080327</v>
      </c>
      <c r="I264" s="9" t="s">
        <v>767</v>
      </c>
    </row>
    <row r="265" spans="1:9">
      <c r="A265" s="8" t="s">
        <v>530</v>
      </c>
      <c r="B265" t="s">
        <v>758</v>
      </c>
      <c r="C265" s="2" t="s">
        <v>762</v>
      </c>
      <c r="D265" s="2" t="s">
        <v>594</v>
      </c>
      <c r="E265" s="16">
        <v>768.83992332417347</v>
      </c>
      <c r="F265" s="2">
        <v>22</v>
      </c>
      <c r="G265" s="178">
        <v>131.91589181864271</v>
      </c>
      <c r="H265" s="178">
        <v>15.829907018237124</v>
      </c>
      <c r="I265" s="9" t="s">
        <v>767</v>
      </c>
    </row>
    <row r="266" spans="1:9">
      <c r="A266" s="8" t="s">
        <v>530</v>
      </c>
      <c r="B266" t="s">
        <v>759</v>
      </c>
      <c r="C266" s="2" t="s">
        <v>762</v>
      </c>
      <c r="D266" s="2" t="s">
        <v>594</v>
      </c>
      <c r="E266" s="16">
        <v>768.80055832247854</v>
      </c>
      <c r="F266" s="2">
        <v>22</v>
      </c>
      <c r="G266" s="178">
        <v>109.31075637457408</v>
      </c>
      <c r="H266" s="178">
        <v>13.117290764948889</v>
      </c>
      <c r="I266" s="9" t="s">
        <v>767</v>
      </c>
    </row>
    <row r="267" spans="1:9">
      <c r="A267" s="8" t="s">
        <v>530</v>
      </c>
      <c r="B267" t="s">
        <v>760</v>
      </c>
      <c r="C267" s="2" t="s">
        <v>762</v>
      </c>
      <c r="D267" s="2" t="s">
        <v>594</v>
      </c>
      <c r="E267" s="16">
        <v>772.42578478433074</v>
      </c>
      <c r="F267" s="2">
        <v>22</v>
      </c>
      <c r="G267" s="178">
        <v>123.50384940946709</v>
      </c>
      <c r="H267" s="178">
        <v>14.820461929136052</v>
      </c>
      <c r="I267" s="9" t="s">
        <v>767</v>
      </c>
    </row>
    <row r="268" spans="1:9">
      <c r="A268" s="8" t="s">
        <v>530</v>
      </c>
      <c r="B268" t="s">
        <v>637</v>
      </c>
      <c r="C268" s="2" t="s">
        <v>762</v>
      </c>
      <c r="D268" s="2" t="s">
        <v>594</v>
      </c>
      <c r="E268" s="16">
        <v>772.92919806867951</v>
      </c>
      <c r="F268" s="2">
        <v>22</v>
      </c>
      <c r="G268" s="178">
        <v>109.02501609705473</v>
      </c>
      <c r="H268" s="178">
        <v>13.083001931646567</v>
      </c>
      <c r="I268" s="9" t="s">
        <v>767</v>
      </c>
    </row>
    <row r="269" spans="1:9">
      <c r="A269" s="8" t="s">
        <v>530</v>
      </c>
      <c r="B269" t="s">
        <v>638</v>
      </c>
      <c r="C269" s="2" t="s">
        <v>762</v>
      </c>
      <c r="D269" s="2" t="s">
        <v>594</v>
      </c>
      <c r="E269" s="16">
        <v>793.11914266106248</v>
      </c>
      <c r="F269" s="2">
        <v>22</v>
      </c>
      <c r="G269" s="178">
        <v>140.56748411636076</v>
      </c>
      <c r="H269" s="178">
        <v>16.86809809396329</v>
      </c>
      <c r="I269" s="9" t="s">
        <v>767</v>
      </c>
    </row>
    <row r="270" spans="1:9">
      <c r="A270" s="8" t="s">
        <v>530</v>
      </c>
      <c r="B270" t="s">
        <v>639</v>
      </c>
      <c r="C270" s="2" t="s">
        <v>762</v>
      </c>
      <c r="D270" s="2" t="s">
        <v>594</v>
      </c>
      <c r="E270" s="16">
        <v>761.65231356780532</v>
      </c>
      <c r="F270" s="2">
        <v>22</v>
      </c>
      <c r="G270" s="178">
        <v>101.11478510383954</v>
      </c>
      <c r="H270" s="178">
        <v>12.133774212460745</v>
      </c>
      <c r="I270" s="9" t="s">
        <v>767</v>
      </c>
    </row>
    <row r="271" spans="1:9">
      <c r="A271" s="8" t="s">
        <v>530</v>
      </c>
      <c r="B271" t="s">
        <v>640</v>
      </c>
      <c r="C271" s="2" t="s">
        <v>762</v>
      </c>
      <c r="D271" s="2" t="s">
        <v>594</v>
      </c>
      <c r="E271" s="16">
        <v>830.08554094552483</v>
      </c>
      <c r="F271" s="2">
        <v>22</v>
      </c>
      <c r="G271" s="178">
        <v>164.04466297706983</v>
      </c>
      <c r="H271" s="178">
        <v>19.685359557248379</v>
      </c>
      <c r="I271" s="9" t="s">
        <v>767</v>
      </c>
    </row>
    <row r="272" spans="1:9">
      <c r="A272" s="8" t="s">
        <v>530</v>
      </c>
      <c r="B272" t="s">
        <v>641</v>
      </c>
      <c r="C272" s="2" t="s">
        <v>762</v>
      </c>
      <c r="D272" s="2" t="s">
        <v>594</v>
      </c>
      <c r="E272" s="16">
        <v>807.82097080356311</v>
      </c>
      <c r="F272" s="2">
        <v>22</v>
      </c>
      <c r="G272" s="178">
        <v>145.98806655909047</v>
      </c>
      <c r="H272" s="178">
        <v>17.518567987090854</v>
      </c>
      <c r="I272" s="9" t="s">
        <v>767</v>
      </c>
    </row>
    <row r="273" spans="1:9">
      <c r="A273" s="8" t="s">
        <v>530</v>
      </c>
      <c r="B273" t="s">
        <v>642</v>
      </c>
      <c r="C273" s="2" t="s">
        <v>762</v>
      </c>
      <c r="D273" s="2" t="s">
        <v>594</v>
      </c>
      <c r="E273" s="16">
        <v>772.80356336949353</v>
      </c>
      <c r="F273" s="2">
        <v>22</v>
      </c>
      <c r="G273" s="178">
        <v>115.38156477249363</v>
      </c>
      <c r="H273" s="178">
        <v>13.845787772699236</v>
      </c>
      <c r="I273" s="9" t="s">
        <v>767</v>
      </c>
    </row>
    <row r="274" spans="1:9">
      <c r="A274" s="8" t="s">
        <v>530</v>
      </c>
      <c r="B274" t="s">
        <v>643</v>
      </c>
      <c r="C274" s="2" t="s">
        <v>762</v>
      </c>
      <c r="D274" s="2" t="s">
        <v>594</v>
      </c>
      <c r="E274" s="16">
        <v>738.50138711158331</v>
      </c>
      <c r="F274" s="2">
        <v>22</v>
      </c>
      <c r="G274" s="178">
        <v>102.30214237672475</v>
      </c>
      <c r="H274" s="178">
        <v>12.27625708520697</v>
      </c>
      <c r="I274" s="9" t="s">
        <v>767</v>
      </c>
    </row>
    <row r="275" spans="1:9">
      <c r="A275" s="8" t="s">
        <v>530</v>
      </c>
      <c r="B275" t="s">
        <v>644</v>
      </c>
      <c r="C275" s="2" t="s">
        <v>762</v>
      </c>
      <c r="D275" s="2" t="s">
        <v>594</v>
      </c>
      <c r="E275" s="16">
        <v>847.08749919428169</v>
      </c>
      <c r="F275" s="2">
        <v>22</v>
      </c>
      <c r="G275" s="178">
        <v>218.21293186058392</v>
      </c>
      <c r="H275" s="178">
        <v>26.185551823270071</v>
      </c>
      <c r="I275" s="9" t="s">
        <v>767</v>
      </c>
    </row>
    <row r="276" spans="1:9">
      <c r="A276" s="8" t="s">
        <v>530</v>
      </c>
      <c r="B276" t="s">
        <v>645</v>
      </c>
      <c r="C276" s="2" t="s">
        <v>762</v>
      </c>
      <c r="D276" s="2" t="s">
        <v>594</v>
      </c>
      <c r="E276" s="16">
        <v>843.50142651969168</v>
      </c>
      <c r="F276" s="2">
        <v>22</v>
      </c>
      <c r="G276" s="178">
        <v>207.24309776094765</v>
      </c>
      <c r="H276" s="178">
        <v>24.869171731313717</v>
      </c>
      <c r="I276" s="9" t="s">
        <v>767</v>
      </c>
    </row>
    <row r="277" spans="1:9">
      <c r="A277" s="8" t="s">
        <v>530</v>
      </c>
      <c r="B277" t="s">
        <v>646</v>
      </c>
      <c r="C277" s="2" t="s">
        <v>762</v>
      </c>
      <c r="D277" s="2" t="s">
        <v>594</v>
      </c>
      <c r="E277" s="16">
        <v>818.21240808331549</v>
      </c>
      <c r="F277" s="2">
        <v>22</v>
      </c>
      <c r="G277" s="178">
        <v>155.55777487495851</v>
      </c>
      <c r="H277" s="178">
        <v>18.666932984995022</v>
      </c>
      <c r="I277" s="9" t="s">
        <v>767</v>
      </c>
    </row>
    <row r="278" spans="1:9">
      <c r="A278" s="8" t="s">
        <v>530</v>
      </c>
      <c r="B278" t="s">
        <v>647</v>
      </c>
      <c r="C278" s="2" t="s">
        <v>762</v>
      </c>
      <c r="D278" s="2" t="s">
        <v>594</v>
      </c>
      <c r="E278" s="16">
        <v>771.19342252952367</v>
      </c>
      <c r="F278" s="2">
        <v>22</v>
      </c>
      <c r="G278" s="178">
        <v>114.90680630315165</v>
      </c>
      <c r="H278" s="178">
        <v>13.788816756378198</v>
      </c>
      <c r="I278" s="9" t="s">
        <v>767</v>
      </c>
    </row>
    <row r="279" spans="1:9">
      <c r="A279" s="8" t="s">
        <v>530</v>
      </c>
      <c r="B279" t="s">
        <v>648</v>
      </c>
      <c r="C279" s="2" t="s">
        <v>762</v>
      </c>
      <c r="D279" s="2" t="s">
        <v>594</v>
      </c>
      <c r="E279" s="16">
        <v>783.62722149902061</v>
      </c>
      <c r="F279" s="2">
        <v>22</v>
      </c>
      <c r="G279" s="178">
        <v>111.70755905813662</v>
      </c>
      <c r="H279" s="178">
        <v>13.404907086976394</v>
      </c>
      <c r="I279" s="9" t="s">
        <v>767</v>
      </c>
    </row>
    <row r="280" spans="1:9">
      <c r="A280" s="8" t="s">
        <v>530</v>
      </c>
      <c r="B280" t="s">
        <v>649</v>
      </c>
      <c r="C280" s="2" t="s">
        <v>762</v>
      </c>
      <c r="D280" s="2" t="s">
        <v>594</v>
      </c>
      <c r="E280" s="16">
        <v>836.88631503063198</v>
      </c>
      <c r="F280" s="2">
        <v>22</v>
      </c>
      <c r="G280" s="178">
        <v>188.67182375938074</v>
      </c>
      <c r="H280" s="178">
        <v>22.640618851125687</v>
      </c>
      <c r="I280" s="9" t="s">
        <v>767</v>
      </c>
    </row>
    <row r="281" spans="1:9">
      <c r="A281" s="8" t="s">
        <v>530</v>
      </c>
      <c r="B281" t="s">
        <v>650</v>
      </c>
      <c r="C281" s="2" t="s">
        <v>762</v>
      </c>
      <c r="D281" s="2" t="s">
        <v>594</v>
      </c>
      <c r="E281" s="16">
        <v>782.6270088571448</v>
      </c>
      <c r="F281" s="2">
        <v>22</v>
      </c>
      <c r="G281" s="178">
        <v>131.89399707995375</v>
      </c>
      <c r="H281" s="178">
        <v>15.82727964959445</v>
      </c>
      <c r="I281" s="9" t="s">
        <v>767</v>
      </c>
    </row>
    <row r="282" spans="1:9">
      <c r="A282" s="8" t="s">
        <v>530</v>
      </c>
      <c r="B282" t="s">
        <v>651</v>
      </c>
      <c r="C282" s="2" t="s">
        <v>762</v>
      </c>
      <c r="D282" s="2" t="s">
        <v>594</v>
      </c>
      <c r="E282" s="16">
        <v>762.90050581214973</v>
      </c>
      <c r="F282" s="2">
        <v>22</v>
      </c>
      <c r="G282" s="178">
        <v>116.90503469408966</v>
      </c>
      <c r="H282" s="178">
        <v>14.02860416329076</v>
      </c>
      <c r="I282" s="9" t="s">
        <v>767</v>
      </c>
    </row>
    <row r="283" spans="1:9">
      <c r="A283" s="8" t="s">
        <v>530</v>
      </c>
      <c r="B283" t="s">
        <v>652</v>
      </c>
      <c r="C283" s="2" t="s">
        <v>762</v>
      </c>
      <c r="D283" s="2" t="s">
        <v>594</v>
      </c>
      <c r="E283" s="16">
        <v>881.04558727084304</v>
      </c>
      <c r="F283" s="2">
        <v>22</v>
      </c>
      <c r="G283" s="178">
        <v>298.24926702404838</v>
      </c>
      <c r="H283" s="178">
        <v>35.789912042885803</v>
      </c>
      <c r="I283" s="9" t="s">
        <v>767</v>
      </c>
    </row>
    <row r="284" spans="1:9">
      <c r="A284" s="8" t="s">
        <v>530</v>
      </c>
      <c r="B284" t="s">
        <v>653</v>
      </c>
      <c r="C284" s="2" t="s">
        <v>762</v>
      </c>
      <c r="D284" s="2" t="s">
        <v>594</v>
      </c>
      <c r="E284" s="16">
        <v>853.30614544606703</v>
      </c>
      <c r="F284" s="2">
        <v>22</v>
      </c>
      <c r="G284" s="178">
        <v>250.62657543435995</v>
      </c>
      <c r="H284" s="178">
        <v>30.075189052123193</v>
      </c>
      <c r="I284" s="9" t="s">
        <v>767</v>
      </c>
    </row>
    <row r="285" spans="1:9">
      <c r="A285" s="8" t="s">
        <v>530</v>
      </c>
      <c r="B285" t="s">
        <v>654</v>
      </c>
      <c r="C285" s="2" t="s">
        <v>762</v>
      </c>
      <c r="D285" s="2" t="s">
        <v>594</v>
      </c>
      <c r="E285" s="16">
        <v>832.65147550319796</v>
      </c>
      <c r="F285" s="2">
        <v>22</v>
      </c>
      <c r="G285" s="178">
        <v>169.82393563135142</v>
      </c>
      <c r="H285" s="178">
        <v>20.37887227576217</v>
      </c>
      <c r="I285" s="9" t="s">
        <v>767</v>
      </c>
    </row>
    <row r="286" spans="1:9">
      <c r="A286" s="8" t="s">
        <v>530</v>
      </c>
      <c r="B286" t="s">
        <v>655</v>
      </c>
      <c r="C286" s="2" t="s">
        <v>762</v>
      </c>
      <c r="D286" s="2" t="s">
        <v>594</v>
      </c>
      <c r="E286" s="16">
        <v>786.55790413040995</v>
      </c>
      <c r="F286" s="2">
        <v>22</v>
      </c>
      <c r="G286" s="178">
        <v>137.12732357084232</v>
      </c>
      <c r="H286" s="178">
        <v>16.455278828501079</v>
      </c>
      <c r="I286" s="9" t="s">
        <v>767</v>
      </c>
    </row>
    <row r="287" spans="1:9">
      <c r="A287" s="8" t="s">
        <v>530</v>
      </c>
      <c r="B287" t="s">
        <v>656</v>
      </c>
      <c r="C287" s="2" t="s">
        <v>762</v>
      </c>
      <c r="D287" s="2" t="s">
        <v>594</v>
      </c>
      <c r="E287" s="16">
        <v>857.38485768946362</v>
      </c>
      <c r="F287" s="2">
        <v>22</v>
      </c>
      <c r="G287" s="178">
        <v>239.34553769194417</v>
      </c>
      <c r="H287" s="178">
        <v>28.721464523033301</v>
      </c>
      <c r="I287" s="9" t="s">
        <v>767</v>
      </c>
    </row>
    <row r="288" spans="1:9">
      <c r="A288" s="8" t="s">
        <v>530</v>
      </c>
      <c r="B288" t="s">
        <v>657</v>
      </c>
      <c r="C288" s="2" t="s">
        <v>762</v>
      </c>
      <c r="D288" s="2" t="s">
        <v>594</v>
      </c>
      <c r="E288" s="16">
        <v>763.79366386764514</v>
      </c>
      <c r="F288" s="2">
        <v>22</v>
      </c>
      <c r="G288" s="178">
        <v>115.94852922131068</v>
      </c>
      <c r="H288" s="178">
        <v>13.91382350655728</v>
      </c>
      <c r="I288" s="9" t="s">
        <v>767</v>
      </c>
    </row>
    <row r="289" spans="1:9">
      <c r="A289" s="8" t="s">
        <v>530</v>
      </c>
      <c r="B289" t="s">
        <v>658</v>
      </c>
      <c r="C289" s="2" t="s">
        <v>762</v>
      </c>
      <c r="D289" s="2" t="s">
        <v>594</v>
      </c>
      <c r="E289" s="16">
        <v>858.71006341276893</v>
      </c>
      <c r="F289" s="2">
        <v>22</v>
      </c>
      <c r="G289" s="178">
        <v>232.78425443831446</v>
      </c>
      <c r="H289" s="178">
        <v>27.934110532597735</v>
      </c>
      <c r="I289" s="9" t="s">
        <v>767</v>
      </c>
    </row>
    <row r="290" spans="1:9">
      <c r="A290" s="8" t="s">
        <v>530</v>
      </c>
      <c r="B290" t="s">
        <v>659</v>
      </c>
      <c r="C290" s="2" t="s">
        <v>762</v>
      </c>
      <c r="D290" s="2" t="s">
        <v>594</v>
      </c>
      <c r="E290" s="16">
        <v>823.84638609486251</v>
      </c>
      <c r="F290" s="2">
        <v>22</v>
      </c>
      <c r="G290" s="178">
        <v>170.50155800067515</v>
      </c>
      <c r="H290" s="178">
        <v>20.460186960081018</v>
      </c>
      <c r="I290" s="9" t="s">
        <v>767</v>
      </c>
    </row>
    <row r="291" spans="1:9">
      <c r="A291" s="8" t="s">
        <v>530</v>
      </c>
      <c r="B291" t="s">
        <v>660</v>
      </c>
      <c r="C291" s="2" t="s">
        <v>762</v>
      </c>
      <c r="D291" s="2" t="s">
        <v>594</v>
      </c>
      <c r="E291" s="16">
        <v>760.44261938231909</v>
      </c>
      <c r="F291" s="2">
        <v>22</v>
      </c>
      <c r="G291" s="178">
        <v>100.33520664463406</v>
      </c>
      <c r="H291" s="178">
        <v>12.040224797356085</v>
      </c>
      <c r="I291" s="9" t="s">
        <v>767</v>
      </c>
    </row>
    <row r="292" spans="1:9">
      <c r="A292" s="8" t="s">
        <v>530</v>
      </c>
      <c r="B292" t="s">
        <v>661</v>
      </c>
      <c r="C292" s="2" t="s">
        <v>762</v>
      </c>
      <c r="D292" s="2" t="s">
        <v>594</v>
      </c>
      <c r="E292" s="16">
        <v>756.93689670062417</v>
      </c>
      <c r="F292" s="2">
        <v>22</v>
      </c>
      <c r="G292" s="178">
        <v>112.21812494038063</v>
      </c>
      <c r="H292" s="178">
        <v>13.466174992845675</v>
      </c>
      <c r="I292" s="9" t="s">
        <v>767</v>
      </c>
    </row>
    <row r="293" spans="1:9">
      <c r="A293" s="8" t="s">
        <v>530</v>
      </c>
      <c r="B293" t="s">
        <v>662</v>
      </c>
      <c r="C293" s="2" t="s">
        <v>762</v>
      </c>
      <c r="D293" s="2" t="s">
        <v>594</v>
      </c>
      <c r="E293" s="16">
        <v>799.50882362922994</v>
      </c>
      <c r="F293" s="2">
        <v>22</v>
      </c>
      <c r="G293" s="178">
        <v>124.81799555114398</v>
      </c>
      <c r="H293" s="178">
        <v>14.978159466137278</v>
      </c>
      <c r="I293" s="9" t="s">
        <v>767</v>
      </c>
    </row>
    <row r="294" spans="1:9">
      <c r="A294" s="8" t="s">
        <v>530</v>
      </c>
      <c r="B294" t="s">
        <v>663</v>
      </c>
      <c r="C294" s="2" t="s">
        <v>762</v>
      </c>
      <c r="D294" s="2" t="s">
        <v>594</v>
      </c>
      <c r="E294" s="16">
        <v>830.53457280142277</v>
      </c>
      <c r="F294" s="2">
        <v>22</v>
      </c>
      <c r="G294" s="178">
        <v>172.36792077852988</v>
      </c>
      <c r="H294" s="178">
        <v>20.684150493423584</v>
      </c>
      <c r="I294" s="9" t="s">
        <v>767</v>
      </c>
    </row>
    <row r="295" spans="1:9">
      <c r="A295" s="8" t="s">
        <v>530</v>
      </c>
      <c r="B295" t="s">
        <v>664</v>
      </c>
      <c r="C295" s="2" t="s">
        <v>762</v>
      </c>
      <c r="D295" s="2" t="s">
        <v>594</v>
      </c>
      <c r="E295" s="16">
        <v>752.63911622601904</v>
      </c>
      <c r="F295" s="2">
        <v>22</v>
      </c>
      <c r="G295" s="178">
        <v>95.475614318599298</v>
      </c>
      <c r="H295" s="178">
        <v>11.457073718231916</v>
      </c>
      <c r="I295" s="9" t="s">
        <v>767</v>
      </c>
    </row>
    <row r="296" spans="1:9">
      <c r="A296" s="8" t="s">
        <v>530</v>
      </c>
      <c r="B296" t="s">
        <v>665</v>
      </c>
      <c r="C296" s="2" t="s">
        <v>762</v>
      </c>
      <c r="D296" s="2" t="s">
        <v>594</v>
      </c>
      <c r="E296" s="16">
        <v>847.21778337154353</v>
      </c>
      <c r="F296" s="2">
        <v>22</v>
      </c>
      <c r="G296" s="178">
        <v>192.72624419363459</v>
      </c>
      <c r="H296" s="178">
        <v>23.127149303236148</v>
      </c>
      <c r="I296" s="9" t="s">
        <v>767</v>
      </c>
    </row>
    <row r="297" spans="1:9">
      <c r="A297" s="8" t="s">
        <v>530</v>
      </c>
      <c r="B297" t="s">
        <v>666</v>
      </c>
      <c r="C297" s="2" t="s">
        <v>762</v>
      </c>
      <c r="D297" s="2" t="s">
        <v>594</v>
      </c>
      <c r="E297" s="16">
        <v>910.3880660912148</v>
      </c>
      <c r="F297" s="2">
        <v>22</v>
      </c>
      <c r="G297" s="178">
        <v>372.71250048063848</v>
      </c>
      <c r="H297" s="178">
        <v>44.725500057676619</v>
      </c>
      <c r="I297" s="9" t="s">
        <v>768</v>
      </c>
    </row>
    <row r="298" spans="1:9">
      <c r="A298" s="8" t="s">
        <v>530</v>
      </c>
      <c r="B298" t="s">
        <v>667</v>
      </c>
      <c r="C298" s="2" t="s">
        <v>762</v>
      </c>
      <c r="D298" s="2" t="s">
        <v>594</v>
      </c>
      <c r="E298" s="16">
        <v>835.97784337896587</v>
      </c>
      <c r="F298" s="2">
        <v>22</v>
      </c>
      <c r="G298" s="178">
        <v>192.2696012772725</v>
      </c>
      <c r="H298" s="178">
        <v>23.0723521532727</v>
      </c>
      <c r="I298" s="9" t="s">
        <v>767</v>
      </c>
    </row>
    <row r="299" spans="1:9">
      <c r="A299" s="8" t="s">
        <v>530</v>
      </c>
      <c r="B299" t="s">
        <v>668</v>
      </c>
      <c r="C299" s="2" t="s">
        <v>762</v>
      </c>
      <c r="D299" s="2" t="s">
        <v>594</v>
      </c>
      <c r="E299" s="16">
        <v>825.28979997133865</v>
      </c>
      <c r="F299" s="2">
        <v>22</v>
      </c>
      <c r="G299" s="178">
        <v>150.90397840033248</v>
      </c>
      <c r="H299" s="178">
        <v>18.108477408039896</v>
      </c>
      <c r="I299" s="9" t="s">
        <v>767</v>
      </c>
    </row>
    <row r="300" spans="1:9">
      <c r="A300" s="8" t="s">
        <v>530</v>
      </c>
      <c r="B300" t="s">
        <v>669</v>
      </c>
      <c r="C300" s="2" t="s">
        <v>762</v>
      </c>
      <c r="D300" s="2" t="s">
        <v>594</v>
      </c>
      <c r="E300" s="16">
        <v>765.8211567642312</v>
      </c>
      <c r="F300" s="2">
        <v>22</v>
      </c>
      <c r="G300" s="178">
        <v>121.13052910087811</v>
      </c>
      <c r="H300" s="178">
        <v>14.535663492105373</v>
      </c>
      <c r="I300" s="9" t="s">
        <v>767</v>
      </c>
    </row>
    <row r="301" spans="1:9">
      <c r="A301" s="8" t="s">
        <v>530</v>
      </c>
      <c r="B301" t="s">
        <v>670</v>
      </c>
      <c r="C301" s="2" t="s">
        <v>762</v>
      </c>
      <c r="D301" s="2" t="s">
        <v>594</v>
      </c>
      <c r="E301" s="16">
        <v>839.33773778923592</v>
      </c>
      <c r="F301" s="2">
        <v>22</v>
      </c>
      <c r="G301" s="178">
        <v>187.21579675556868</v>
      </c>
      <c r="H301" s="178">
        <v>22.465895610668241</v>
      </c>
      <c r="I301" s="9" t="s">
        <v>767</v>
      </c>
    </row>
    <row r="302" spans="1:9">
      <c r="A302" s="8" t="s">
        <v>530</v>
      </c>
      <c r="B302" t="s">
        <v>671</v>
      </c>
      <c r="C302" s="2" t="s">
        <v>762</v>
      </c>
      <c r="D302" s="2" t="s">
        <v>594</v>
      </c>
      <c r="E302" s="16">
        <v>882.1928717637411</v>
      </c>
      <c r="F302" s="2">
        <v>22</v>
      </c>
      <c r="G302" s="178">
        <v>361.07753037519882</v>
      </c>
      <c r="H302" s="178">
        <v>43.329303645023856</v>
      </c>
      <c r="I302" s="9" t="s">
        <v>768</v>
      </c>
    </row>
    <row r="303" spans="1:9">
      <c r="A303" s="8" t="s">
        <v>530</v>
      </c>
      <c r="B303" t="s">
        <v>672</v>
      </c>
      <c r="C303" s="2" t="s">
        <v>762</v>
      </c>
      <c r="D303" s="2" t="s">
        <v>594</v>
      </c>
      <c r="E303" s="16">
        <v>920.90008061924595</v>
      </c>
      <c r="F303" s="2">
        <v>22</v>
      </c>
      <c r="G303" s="178">
        <v>274.41038575488955</v>
      </c>
      <c r="H303" s="178">
        <v>32.929246290586747</v>
      </c>
      <c r="I303" s="9" t="s">
        <v>767</v>
      </c>
    </row>
    <row r="304" spans="1:9">
      <c r="A304" s="8" t="s">
        <v>530</v>
      </c>
      <c r="B304" t="s">
        <v>673</v>
      </c>
      <c r="C304" s="2" t="s">
        <v>762</v>
      </c>
      <c r="D304" s="2" t="s">
        <v>594</v>
      </c>
      <c r="E304" s="16">
        <v>772.98954350403017</v>
      </c>
      <c r="F304" s="2">
        <v>22</v>
      </c>
      <c r="G304" s="178">
        <v>126.76478586831323</v>
      </c>
      <c r="H304" s="178">
        <v>15.211774304197586</v>
      </c>
      <c r="I304" s="9" t="s">
        <v>767</v>
      </c>
    </row>
    <row r="305" spans="1:9">
      <c r="A305" s="8" t="s">
        <v>530</v>
      </c>
      <c r="B305" t="s">
        <v>674</v>
      </c>
      <c r="C305" s="2" t="s">
        <v>762</v>
      </c>
      <c r="D305" s="2" t="s">
        <v>594</v>
      </c>
      <c r="E305" s="16">
        <v>798.10361790393335</v>
      </c>
      <c r="F305" s="2">
        <v>22</v>
      </c>
      <c r="G305" s="178">
        <v>143.69855600580911</v>
      </c>
      <c r="H305" s="178">
        <v>17.243826720697093</v>
      </c>
      <c r="I305" s="9" t="s">
        <v>767</v>
      </c>
    </row>
    <row r="306" spans="1:9">
      <c r="A306" s="8" t="s">
        <v>530</v>
      </c>
      <c r="B306" t="s">
        <v>675</v>
      </c>
      <c r="C306" s="2" t="s">
        <v>762</v>
      </c>
      <c r="D306" s="2" t="s">
        <v>594</v>
      </c>
      <c r="E306" s="16">
        <v>828.98036697406735</v>
      </c>
      <c r="F306" s="2">
        <v>22</v>
      </c>
      <c r="G306" s="178">
        <v>184.68063401293239</v>
      </c>
      <c r="H306" s="178">
        <v>22.161676081551885</v>
      </c>
      <c r="I306" s="9" t="s">
        <v>767</v>
      </c>
    </row>
    <row r="307" spans="1:9">
      <c r="A307" s="8" t="s">
        <v>530</v>
      </c>
      <c r="B307" t="s">
        <v>676</v>
      </c>
      <c r="C307" s="2" t="s">
        <v>762</v>
      </c>
      <c r="D307" s="2" t="s">
        <v>594</v>
      </c>
      <c r="E307" s="16">
        <v>778.90003309586632</v>
      </c>
      <c r="F307" s="2">
        <v>22</v>
      </c>
      <c r="G307" s="178">
        <v>127.13552328314758</v>
      </c>
      <c r="H307" s="178">
        <v>15.256262793977708</v>
      </c>
      <c r="I307" s="9" t="s">
        <v>767</v>
      </c>
    </row>
    <row r="308" spans="1:9">
      <c r="A308" s="8" t="s">
        <v>530</v>
      </c>
      <c r="B308" t="s">
        <v>677</v>
      </c>
      <c r="C308" s="2" t="s">
        <v>762</v>
      </c>
      <c r="D308" s="2" t="s">
        <v>594</v>
      </c>
      <c r="E308" s="16">
        <v>780.37552443867605</v>
      </c>
      <c r="F308" s="2">
        <v>22</v>
      </c>
      <c r="G308" s="178">
        <v>127.50732721772675</v>
      </c>
      <c r="H308" s="178">
        <v>15.300879266127209</v>
      </c>
      <c r="I308" s="9" t="s">
        <v>767</v>
      </c>
    </row>
    <row r="309" spans="1:9">
      <c r="A309" s="8" t="s">
        <v>530</v>
      </c>
      <c r="B309" t="s">
        <v>678</v>
      </c>
      <c r="C309" s="2" t="s">
        <v>762</v>
      </c>
      <c r="D309" s="2" t="s">
        <v>594</v>
      </c>
      <c r="E309" s="16">
        <v>770.32419786845719</v>
      </c>
      <c r="F309" s="2">
        <v>22</v>
      </c>
      <c r="G309" s="178">
        <v>112.60816438559709</v>
      </c>
      <c r="H309" s="178">
        <v>13.51297972627165</v>
      </c>
      <c r="I309" s="9" t="s">
        <v>767</v>
      </c>
    </row>
    <row r="310" spans="1:9">
      <c r="A310" s="8" t="s">
        <v>530</v>
      </c>
      <c r="B310" t="s">
        <v>679</v>
      </c>
      <c r="C310" s="2" t="s">
        <v>762</v>
      </c>
      <c r="D310" s="2" t="s">
        <v>594</v>
      </c>
      <c r="E310" s="16">
        <v>793.95301794400518</v>
      </c>
      <c r="F310" s="2">
        <v>22</v>
      </c>
      <c r="G310" s="178">
        <v>140.47576846723365</v>
      </c>
      <c r="H310" s="178">
        <v>16.857092216068036</v>
      </c>
      <c r="I310" s="9" t="s">
        <v>767</v>
      </c>
    </row>
    <row r="311" spans="1:9">
      <c r="A311" s="8" t="s">
        <v>530</v>
      </c>
      <c r="B311" t="s">
        <v>680</v>
      </c>
      <c r="C311" s="2" t="s">
        <v>762</v>
      </c>
      <c r="D311" s="2" t="s">
        <v>594</v>
      </c>
      <c r="E311" s="16">
        <v>779.00569807996453</v>
      </c>
      <c r="F311" s="2">
        <v>22</v>
      </c>
      <c r="G311" s="178">
        <v>121.49145818350229</v>
      </c>
      <c r="H311" s="178">
        <v>14.578974982020274</v>
      </c>
      <c r="I311" s="9" t="s">
        <v>767</v>
      </c>
    </row>
    <row r="312" spans="1:9">
      <c r="A312" s="8" t="s">
        <v>530</v>
      </c>
      <c r="B312" t="s">
        <v>681</v>
      </c>
      <c r="C312" s="2" t="s">
        <v>762</v>
      </c>
      <c r="D312" s="2" t="s">
        <v>594</v>
      </c>
      <c r="E312" s="16">
        <v>771.57145316880656</v>
      </c>
      <c r="F312" s="2">
        <v>22</v>
      </c>
      <c r="G312" s="178">
        <v>116.47516605550145</v>
      </c>
      <c r="H312" s="178">
        <v>13.977019926660173</v>
      </c>
      <c r="I312" s="9" t="s">
        <v>767</v>
      </c>
    </row>
    <row r="313" spans="1:9">
      <c r="A313" s="8" t="s">
        <v>530</v>
      </c>
      <c r="B313" t="s">
        <v>682</v>
      </c>
      <c r="C313" s="2" t="s">
        <v>762</v>
      </c>
      <c r="D313" s="2" t="s">
        <v>594</v>
      </c>
      <c r="E313" s="16">
        <v>795.45558562645772</v>
      </c>
      <c r="F313" s="2">
        <v>22</v>
      </c>
      <c r="G313" s="178">
        <v>133.96044271188609</v>
      </c>
      <c r="H313" s="178">
        <v>16.075253125426329</v>
      </c>
      <c r="I313" s="9" t="s">
        <v>767</v>
      </c>
    </row>
    <row r="314" spans="1:9">
      <c r="A314" s="8" t="s">
        <v>530</v>
      </c>
      <c r="B314" t="s">
        <v>683</v>
      </c>
      <c r="C314" s="2" t="s">
        <v>762</v>
      </c>
      <c r="D314" s="2" t="s">
        <v>594</v>
      </c>
      <c r="E314" s="16">
        <v>828.2320617763437</v>
      </c>
      <c r="F314" s="2">
        <v>22</v>
      </c>
      <c r="G314" s="178">
        <v>180.14757773631553</v>
      </c>
      <c r="H314" s="178">
        <v>21.617709328357861</v>
      </c>
      <c r="I314" s="9" t="s">
        <v>767</v>
      </c>
    </row>
    <row r="315" spans="1:9">
      <c r="A315" s="8" t="s">
        <v>530</v>
      </c>
      <c r="B315" t="s">
        <v>684</v>
      </c>
      <c r="C315" s="2" t="s">
        <v>762</v>
      </c>
      <c r="D315" s="2" t="s">
        <v>594</v>
      </c>
      <c r="E315" s="16">
        <v>772.10962084200173</v>
      </c>
      <c r="F315" s="2">
        <v>22</v>
      </c>
      <c r="G315" s="178">
        <v>123.9778020068626</v>
      </c>
      <c r="H315" s="178">
        <v>14.877336240823512</v>
      </c>
      <c r="I315" s="9" t="s">
        <v>767</v>
      </c>
    </row>
    <row r="316" spans="1:9">
      <c r="A316" s="8" t="s">
        <v>530</v>
      </c>
      <c r="B316" t="s">
        <v>685</v>
      </c>
      <c r="C316" s="2" t="s">
        <v>762</v>
      </c>
      <c r="D316" s="2" t="s">
        <v>594</v>
      </c>
      <c r="E316" s="16">
        <v>795.67570181712699</v>
      </c>
      <c r="F316" s="2">
        <v>22</v>
      </c>
      <c r="G316" s="178">
        <v>141.4411486568427</v>
      </c>
      <c r="H316" s="178">
        <v>16.972937838821125</v>
      </c>
      <c r="I316" s="9" t="s">
        <v>767</v>
      </c>
    </row>
    <row r="317" spans="1:9">
      <c r="A317" s="8" t="s">
        <v>530</v>
      </c>
      <c r="B317" t="s">
        <v>686</v>
      </c>
      <c r="C317" s="2" t="s">
        <v>762</v>
      </c>
      <c r="D317" s="2" t="s">
        <v>594</v>
      </c>
      <c r="E317" s="16">
        <v>791.324875372159</v>
      </c>
      <c r="F317" s="2">
        <v>22</v>
      </c>
      <c r="G317" s="178">
        <v>127.65017038762903</v>
      </c>
      <c r="H317" s="178">
        <v>15.318020446515483</v>
      </c>
      <c r="I317" s="9" t="s">
        <v>767</v>
      </c>
    </row>
    <row r="318" spans="1:9">
      <c r="A318" s="8" t="s">
        <v>530</v>
      </c>
      <c r="B318" t="s">
        <v>687</v>
      </c>
      <c r="C318" s="2" t="s">
        <v>762</v>
      </c>
      <c r="D318" s="2" t="s">
        <v>594</v>
      </c>
      <c r="E318" s="16">
        <v>769.81679921007606</v>
      </c>
      <c r="F318" s="2">
        <v>22</v>
      </c>
      <c r="G318" s="178">
        <v>120.93477996069112</v>
      </c>
      <c r="H318" s="178">
        <v>14.512173595282933</v>
      </c>
      <c r="I318" s="9" t="s">
        <v>767</v>
      </c>
    </row>
    <row r="319" spans="1:9">
      <c r="A319" s="8" t="s">
        <v>530</v>
      </c>
      <c r="B319" t="s">
        <v>688</v>
      </c>
      <c r="C319" s="2" t="s">
        <v>762</v>
      </c>
      <c r="D319" s="2" t="s">
        <v>594</v>
      </c>
      <c r="E319" s="16">
        <v>810.19296914445238</v>
      </c>
      <c r="F319" s="2">
        <v>22</v>
      </c>
      <c r="G319" s="178">
        <v>156.34927596756395</v>
      </c>
      <c r="H319" s="178">
        <v>18.761913116107674</v>
      </c>
      <c r="I319" s="9" t="s">
        <v>767</v>
      </c>
    </row>
    <row r="320" spans="1:9">
      <c r="A320" s="8" t="s">
        <v>530</v>
      </c>
      <c r="B320" t="s">
        <v>689</v>
      </c>
      <c r="C320" s="2" t="s">
        <v>762</v>
      </c>
      <c r="D320" s="2" t="s">
        <v>594</v>
      </c>
      <c r="E320" s="16">
        <v>816.16193226832922</v>
      </c>
      <c r="F320" s="2">
        <v>22</v>
      </c>
      <c r="G320" s="178">
        <v>167.17658012707972</v>
      </c>
      <c r="H320" s="178">
        <v>20.061189615249564</v>
      </c>
      <c r="I320" s="9" t="s">
        <v>767</v>
      </c>
    </row>
    <row r="321" spans="1:9">
      <c r="A321" s="8" t="s">
        <v>530</v>
      </c>
      <c r="B321" t="s">
        <v>690</v>
      </c>
      <c r="C321" s="2" t="s">
        <v>762</v>
      </c>
      <c r="D321" s="2" t="s">
        <v>594</v>
      </c>
      <c r="E321" s="16">
        <v>799.01328133442428</v>
      </c>
      <c r="F321" s="2">
        <v>22</v>
      </c>
      <c r="G321" s="178">
        <v>151.00000438025734</v>
      </c>
      <c r="H321" s="178">
        <v>18.120000525630878</v>
      </c>
      <c r="I321" s="9" t="s">
        <v>767</v>
      </c>
    </row>
    <row r="322" spans="1:9">
      <c r="A322" s="8" t="s">
        <v>530</v>
      </c>
      <c r="B322" t="s">
        <v>691</v>
      </c>
      <c r="C322" s="2" t="s">
        <v>762</v>
      </c>
      <c r="D322" s="2" t="s">
        <v>594</v>
      </c>
      <c r="E322" s="16">
        <v>817.15510807265093</v>
      </c>
      <c r="F322" s="2">
        <v>22</v>
      </c>
      <c r="G322" s="178">
        <v>159.81670495543401</v>
      </c>
      <c r="H322" s="178">
        <v>19.17800459465208</v>
      </c>
      <c r="I322" s="9" t="s">
        <v>767</v>
      </c>
    </row>
    <row r="323" spans="1:9">
      <c r="A323" s="8" t="s">
        <v>530</v>
      </c>
      <c r="B323" t="s">
        <v>692</v>
      </c>
      <c r="C323" s="2" t="s">
        <v>762</v>
      </c>
      <c r="D323" s="2" t="s">
        <v>594</v>
      </c>
      <c r="E323" s="16">
        <v>816.36232227952951</v>
      </c>
      <c r="F323" s="2">
        <v>22</v>
      </c>
      <c r="G323" s="178">
        <v>164.98021248533593</v>
      </c>
      <c r="H323" s="178">
        <v>19.797625498240311</v>
      </c>
      <c r="I323" s="9" t="s">
        <v>767</v>
      </c>
    </row>
    <row r="324" spans="1:9">
      <c r="A324" s="8" t="s">
        <v>530</v>
      </c>
      <c r="B324" t="s">
        <v>761</v>
      </c>
      <c r="C324" s="2" t="s">
        <v>762</v>
      </c>
      <c r="D324" s="2" t="s">
        <v>594</v>
      </c>
      <c r="E324" s="16">
        <v>767.88063586553949</v>
      </c>
      <c r="F324" s="2">
        <v>22</v>
      </c>
      <c r="G324" s="178">
        <v>120.42780056558266</v>
      </c>
      <c r="H324" s="178">
        <v>14.451336067869919</v>
      </c>
      <c r="I324" s="9" t="s">
        <v>767</v>
      </c>
    </row>
    <row r="325" spans="1:9">
      <c r="A325" s="8" t="s">
        <v>530</v>
      </c>
      <c r="B325" t="s">
        <v>693</v>
      </c>
      <c r="C325" s="2" t="s">
        <v>762</v>
      </c>
      <c r="D325" s="2" t="s">
        <v>594</v>
      </c>
      <c r="E325" s="16">
        <v>765.22966634422914</v>
      </c>
      <c r="F325" s="2">
        <v>22</v>
      </c>
      <c r="G325" s="178">
        <v>116.6781880656456</v>
      </c>
      <c r="H325" s="178">
        <v>14.001382567877471</v>
      </c>
      <c r="I325" s="9" t="s">
        <v>767</v>
      </c>
    </row>
    <row r="326" spans="1:9">
      <c r="A326" s="8" t="s">
        <v>530</v>
      </c>
      <c r="B326" t="s">
        <v>694</v>
      </c>
      <c r="C326" s="2" t="s">
        <v>762</v>
      </c>
      <c r="D326" s="2" t="s">
        <v>594</v>
      </c>
      <c r="E326" s="16">
        <v>776.57790781039466</v>
      </c>
      <c r="F326" s="2">
        <v>22</v>
      </c>
      <c r="G326" s="178">
        <v>122.97010753178863</v>
      </c>
      <c r="H326" s="178">
        <v>14.756412903814635</v>
      </c>
      <c r="I326" s="9" t="s">
        <v>767</v>
      </c>
    </row>
    <row r="327" spans="1:9">
      <c r="A327" s="8" t="s">
        <v>530</v>
      </c>
      <c r="B327" t="s">
        <v>695</v>
      </c>
      <c r="C327" s="2" t="s">
        <v>762</v>
      </c>
      <c r="D327" s="2" t="s">
        <v>594</v>
      </c>
      <c r="E327" s="16">
        <v>808.28021666756877</v>
      </c>
      <c r="F327" s="2">
        <v>22</v>
      </c>
      <c r="G327" s="178">
        <v>155.16201486988589</v>
      </c>
      <c r="H327" s="178">
        <v>18.619441784386307</v>
      </c>
      <c r="I327" s="9" t="s">
        <v>767</v>
      </c>
    </row>
    <row r="328" spans="1:9">
      <c r="A328" s="8" t="s">
        <v>530</v>
      </c>
      <c r="B328" t="s">
        <v>696</v>
      </c>
      <c r="C328" s="2" t="s">
        <v>762</v>
      </c>
      <c r="D328" s="2" t="s">
        <v>594</v>
      </c>
      <c r="E328" s="16">
        <v>802.88918401528815</v>
      </c>
      <c r="F328" s="2">
        <v>22</v>
      </c>
      <c r="G328" s="178">
        <v>151.13659834076142</v>
      </c>
      <c r="H328" s="178">
        <v>18.136391800891371</v>
      </c>
      <c r="I328" s="9" t="s">
        <v>767</v>
      </c>
    </row>
    <row r="329" spans="1:9">
      <c r="A329" s="8" t="s">
        <v>530</v>
      </c>
      <c r="B329" t="s">
        <v>697</v>
      </c>
      <c r="C329" s="2" t="s">
        <v>762</v>
      </c>
      <c r="D329" s="2" t="s">
        <v>594</v>
      </c>
      <c r="E329" s="16">
        <v>774.53965860207632</v>
      </c>
      <c r="F329" s="2">
        <v>22</v>
      </c>
      <c r="G329" s="178">
        <v>126.39177104178499</v>
      </c>
      <c r="H329" s="178">
        <v>15.167012525014199</v>
      </c>
      <c r="I329" s="9" t="s">
        <v>767</v>
      </c>
    </row>
    <row r="330" spans="1:9">
      <c r="A330" s="8" t="s">
        <v>530</v>
      </c>
      <c r="B330" t="s">
        <v>698</v>
      </c>
      <c r="C330" s="2" t="s">
        <v>762</v>
      </c>
      <c r="D330" s="2" t="s">
        <v>594</v>
      </c>
      <c r="E330" s="16">
        <v>773.11875910173421</v>
      </c>
      <c r="F330" s="2">
        <v>22</v>
      </c>
      <c r="G330" s="178">
        <v>116.27662314608001</v>
      </c>
      <c r="H330" s="178">
        <v>13.953194777529601</v>
      </c>
      <c r="I330" s="9" t="s">
        <v>767</v>
      </c>
    </row>
    <row r="331" spans="1:9">
      <c r="A331" s="8" t="s">
        <v>530</v>
      </c>
      <c r="B331" t="s">
        <v>699</v>
      </c>
      <c r="C331" s="2" t="s">
        <v>762</v>
      </c>
      <c r="D331" s="2" t="s">
        <v>594</v>
      </c>
      <c r="E331" s="16">
        <v>785.45479601429906</v>
      </c>
      <c r="F331" s="2">
        <v>22</v>
      </c>
      <c r="G331" s="178">
        <v>131.93986165417266</v>
      </c>
      <c r="H331" s="178">
        <v>15.832783398500718</v>
      </c>
      <c r="I331" s="9" t="s">
        <v>767</v>
      </c>
    </row>
    <row r="332" spans="1:9">
      <c r="A332" s="8" t="s">
        <v>530</v>
      </c>
      <c r="B332" t="s">
        <v>700</v>
      </c>
      <c r="C332" s="2" t="s">
        <v>762</v>
      </c>
      <c r="D332" s="2" t="s">
        <v>594</v>
      </c>
      <c r="E332" s="16">
        <v>817.67896751009084</v>
      </c>
      <c r="F332" s="2">
        <v>22</v>
      </c>
      <c r="G332" s="178">
        <v>154.68499347213577</v>
      </c>
      <c r="H332" s="178">
        <v>18.562199216656293</v>
      </c>
      <c r="I332" s="9" t="s">
        <v>767</v>
      </c>
    </row>
    <row r="333" spans="1:9">
      <c r="A333" s="8" t="s">
        <v>530</v>
      </c>
      <c r="B333" t="s">
        <v>701</v>
      </c>
      <c r="C333" s="2" t="s">
        <v>762</v>
      </c>
      <c r="D333" s="2" t="s">
        <v>594</v>
      </c>
      <c r="E333" s="16">
        <v>801.5800440361345</v>
      </c>
      <c r="F333" s="2">
        <v>22</v>
      </c>
      <c r="G333" s="178">
        <v>166.01962278676342</v>
      </c>
      <c r="H333" s="178">
        <v>19.922354734411609</v>
      </c>
      <c r="I333" s="9" t="s">
        <v>767</v>
      </c>
    </row>
    <row r="334" spans="1:9">
      <c r="A334" s="8" t="s">
        <v>530</v>
      </c>
      <c r="B334" t="s">
        <v>702</v>
      </c>
      <c r="C334" s="2" t="s">
        <v>762</v>
      </c>
      <c r="D334" s="2" t="s">
        <v>594</v>
      </c>
      <c r="E334" s="16">
        <v>817.5298448616411</v>
      </c>
      <c r="F334" s="2">
        <v>22</v>
      </c>
      <c r="G334" s="178">
        <v>151.87325819906002</v>
      </c>
      <c r="H334" s="178">
        <v>18.2247909838872</v>
      </c>
      <c r="I334" s="9" t="s">
        <v>767</v>
      </c>
    </row>
    <row r="335" spans="1:9">
      <c r="A335" s="8" t="s">
        <v>530</v>
      </c>
      <c r="B335" t="s">
        <v>703</v>
      </c>
      <c r="C335" s="2" t="s">
        <v>762</v>
      </c>
      <c r="D335" s="2" t="s">
        <v>594</v>
      </c>
      <c r="E335" s="16">
        <v>781.04210879232039</v>
      </c>
      <c r="F335" s="2">
        <v>22</v>
      </c>
      <c r="G335" s="178">
        <v>125.04656245598218</v>
      </c>
      <c r="H335" s="178">
        <v>15.005587494717862</v>
      </c>
      <c r="I335" s="9" t="s">
        <v>767</v>
      </c>
    </row>
    <row r="336" spans="1:9">
      <c r="A336" s="8" t="s">
        <v>530</v>
      </c>
      <c r="B336" t="s">
        <v>704</v>
      </c>
      <c r="C336" s="2" t="s">
        <v>762</v>
      </c>
      <c r="D336" s="2" t="s">
        <v>594</v>
      </c>
      <c r="E336" s="16">
        <v>818.4553852079689</v>
      </c>
      <c r="F336" s="2">
        <v>22</v>
      </c>
      <c r="G336" s="178">
        <v>165.02766915345518</v>
      </c>
      <c r="H336" s="178">
        <v>19.803320298414622</v>
      </c>
      <c r="I336" s="9" t="s">
        <v>767</v>
      </c>
    </row>
    <row r="337" spans="1:9">
      <c r="A337" s="8" t="s">
        <v>530</v>
      </c>
      <c r="B337" t="s">
        <v>705</v>
      </c>
      <c r="C337" s="2" t="s">
        <v>762</v>
      </c>
      <c r="D337" s="2" t="s">
        <v>594</v>
      </c>
      <c r="E337" s="16">
        <v>780.43254302922492</v>
      </c>
      <c r="F337" s="2">
        <v>22</v>
      </c>
      <c r="G337" s="178">
        <v>121.23455575698689</v>
      </c>
      <c r="H337" s="178">
        <v>14.548146690838427</v>
      </c>
      <c r="I337" s="9" t="s">
        <v>767</v>
      </c>
    </row>
    <row r="338" spans="1:9">
      <c r="A338" s="8" t="s">
        <v>530</v>
      </c>
      <c r="B338" t="s">
        <v>706</v>
      </c>
      <c r="C338" s="2" t="s">
        <v>762</v>
      </c>
      <c r="D338" s="2" t="s">
        <v>594</v>
      </c>
      <c r="E338" s="16">
        <v>872.23847375983905</v>
      </c>
      <c r="F338" s="2">
        <v>22</v>
      </c>
      <c r="G338" s="178">
        <v>209.49395015245048</v>
      </c>
      <c r="H338" s="178">
        <v>25.139274018294056</v>
      </c>
      <c r="I338" s="9" t="s">
        <v>767</v>
      </c>
    </row>
    <row r="339" spans="1:9">
      <c r="A339" s="8" t="s">
        <v>530</v>
      </c>
      <c r="B339" t="s">
        <v>707</v>
      </c>
      <c r="C339" s="2" t="s">
        <v>762</v>
      </c>
      <c r="D339" s="2" t="s">
        <v>594</v>
      </c>
      <c r="E339" s="16">
        <v>764.82776219930247</v>
      </c>
      <c r="F339" s="2">
        <v>22</v>
      </c>
      <c r="G339" s="178">
        <v>110.62114260184256</v>
      </c>
      <c r="H339" s="178">
        <v>13.274537112221108</v>
      </c>
      <c r="I339" s="9" t="s">
        <v>767</v>
      </c>
    </row>
    <row r="340" spans="1:9">
      <c r="A340" s="8" t="s">
        <v>530</v>
      </c>
      <c r="B340" t="s">
        <v>708</v>
      </c>
      <c r="C340" s="2" t="s">
        <v>762</v>
      </c>
      <c r="D340" s="2" t="s">
        <v>594</v>
      </c>
      <c r="E340" s="16">
        <v>785.2355335687065</v>
      </c>
      <c r="F340" s="2">
        <v>22</v>
      </c>
      <c r="G340" s="178">
        <v>131.04883528499008</v>
      </c>
      <c r="H340" s="178">
        <v>15.725860234198809</v>
      </c>
      <c r="I340" s="9" t="s">
        <v>767</v>
      </c>
    </row>
    <row r="341" spans="1:9">
      <c r="A341" s="8" t="s">
        <v>530</v>
      </c>
      <c r="B341" t="s">
        <v>709</v>
      </c>
      <c r="C341" s="2" t="s">
        <v>762</v>
      </c>
      <c r="D341" s="2" t="s">
        <v>594</v>
      </c>
      <c r="E341" s="16">
        <v>760.76247799854355</v>
      </c>
      <c r="F341" s="2">
        <v>22</v>
      </c>
      <c r="G341" s="178">
        <v>111.9605797724811</v>
      </c>
      <c r="H341" s="178">
        <v>13.435269572697731</v>
      </c>
      <c r="I341" s="9" t="s">
        <v>767</v>
      </c>
    </row>
    <row r="342" spans="1:9">
      <c r="A342" s="8" t="s">
        <v>530</v>
      </c>
      <c r="B342" t="s">
        <v>710</v>
      </c>
      <c r="C342" s="2" t="s">
        <v>762</v>
      </c>
      <c r="D342" s="2" t="s">
        <v>594</v>
      </c>
      <c r="E342" s="16">
        <v>772.37837308187909</v>
      </c>
      <c r="F342" s="2">
        <v>22</v>
      </c>
      <c r="G342" s="178">
        <v>121.19659181704252</v>
      </c>
      <c r="H342" s="178">
        <v>14.543591018045101</v>
      </c>
      <c r="I342" s="9" t="s">
        <v>767</v>
      </c>
    </row>
    <row r="343" spans="1:9">
      <c r="A343" s="8" t="s">
        <v>530</v>
      </c>
      <c r="B343" t="s">
        <v>711</v>
      </c>
      <c r="C343" s="2" t="s">
        <v>762</v>
      </c>
      <c r="D343" s="2" t="s">
        <v>594</v>
      </c>
      <c r="E343" s="16">
        <v>792.59213275203047</v>
      </c>
      <c r="F343" s="2">
        <v>22</v>
      </c>
      <c r="G343" s="178">
        <v>137.31289496257978</v>
      </c>
      <c r="H343" s="178">
        <v>16.477547395509571</v>
      </c>
      <c r="I343" s="9" t="s">
        <v>767</v>
      </c>
    </row>
    <row r="344" spans="1:9">
      <c r="A344" s="8" t="s">
        <v>530</v>
      </c>
      <c r="B344" t="s">
        <v>712</v>
      </c>
      <c r="C344" s="2" t="s">
        <v>762</v>
      </c>
      <c r="D344" s="2" t="s">
        <v>594</v>
      </c>
      <c r="E344" s="16">
        <v>843.46848956552799</v>
      </c>
      <c r="F344" s="2">
        <v>22</v>
      </c>
      <c r="G344" s="178">
        <v>178.0480943165677</v>
      </c>
      <c r="H344" s="178">
        <v>21.365771317988123</v>
      </c>
      <c r="I344" s="9" t="s">
        <v>767</v>
      </c>
    </row>
    <row r="345" spans="1:9">
      <c r="A345" s="8" t="s">
        <v>530</v>
      </c>
      <c r="B345" t="s">
        <v>713</v>
      </c>
      <c r="C345" s="2" t="s">
        <v>762</v>
      </c>
      <c r="D345" s="2" t="s">
        <v>594</v>
      </c>
      <c r="E345" s="16">
        <v>864.81837053212678</v>
      </c>
      <c r="F345" s="2">
        <v>22</v>
      </c>
      <c r="G345" s="178">
        <v>210.83520831613637</v>
      </c>
      <c r="H345" s="178">
        <v>25.300224997936365</v>
      </c>
      <c r="I345" s="9" t="s">
        <v>767</v>
      </c>
    </row>
    <row r="346" spans="1:9">
      <c r="A346" s="8" t="s">
        <v>530</v>
      </c>
      <c r="B346" t="s">
        <v>714</v>
      </c>
      <c r="C346" s="2" t="s">
        <v>762</v>
      </c>
      <c r="D346" s="2" t="s">
        <v>594</v>
      </c>
      <c r="E346" s="16">
        <v>781.25310082507144</v>
      </c>
      <c r="F346" s="2">
        <v>22</v>
      </c>
      <c r="G346" s="178">
        <v>123.60004540923489</v>
      </c>
      <c r="H346" s="178">
        <v>14.832005449108188</v>
      </c>
      <c r="I346" s="9" t="s">
        <v>767</v>
      </c>
    </row>
    <row r="347" spans="1:9">
      <c r="A347" s="8" t="s">
        <v>530</v>
      </c>
      <c r="B347" t="s">
        <v>715</v>
      </c>
      <c r="C347" s="2" t="s">
        <v>762</v>
      </c>
      <c r="D347" s="2" t="s">
        <v>594</v>
      </c>
      <c r="E347" s="16">
        <v>773.63753597933953</v>
      </c>
      <c r="F347" s="2">
        <v>22</v>
      </c>
      <c r="G347" s="178">
        <v>120.31033716097336</v>
      </c>
      <c r="H347" s="178">
        <v>14.437240459316802</v>
      </c>
      <c r="I347" s="9" t="s">
        <v>767</v>
      </c>
    </row>
    <row r="348" spans="1:9">
      <c r="A348" s="8" t="s">
        <v>530</v>
      </c>
      <c r="B348" t="s">
        <v>716</v>
      </c>
      <c r="C348" s="2" t="s">
        <v>762</v>
      </c>
      <c r="D348" s="2" t="s">
        <v>594</v>
      </c>
      <c r="E348" s="16">
        <v>773.42252278377953</v>
      </c>
      <c r="F348" s="2">
        <v>22</v>
      </c>
      <c r="G348" s="178">
        <v>121.28740800448097</v>
      </c>
      <c r="H348" s="178">
        <v>14.554488960537716</v>
      </c>
      <c r="I348" s="9" t="s">
        <v>767</v>
      </c>
    </row>
    <row r="349" spans="1:9">
      <c r="A349" t="s">
        <v>376</v>
      </c>
      <c r="B349" t="s">
        <v>375</v>
      </c>
      <c r="C349" s="2" t="s">
        <v>762</v>
      </c>
      <c r="D349" s="2" t="s">
        <v>594</v>
      </c>
      <c r="E349" s="16">
        <v>860.31411134631219</v>
      </c>
      <c r="F349" s="2">
        <v>22</v>
      </c>
      <c r="G349" s="178">
        <v>195.52706238608587</v>
      </c>
      <c r="H349" s="178">
        <v>23.463247486330303</v>
      </c>
      <c r="I349" s="9" t="s">
        <v>767</v>
      </c>
    </row>
    <row r="350" spans="1:9">
      <c r="A350" t="s">
        <v>376</v>
      </c>
      <c r="B350" t="s">
        <v>375</v>
      </c>
      <c r="C350" s="2" t="s">
        <v>762</v>
      </c>
      <c r="D350" s="2" t="s">
        <v>594</v>
      </c>
      <c r="E350" s="16">
        <v>878.92462169133898</v>
      </c>
      <c r="F350" s="2">
        <v>22</v>
      </c>
      <c r="G350" s="178">
        <v>250.09297152251705</v>
      </c>
      <c r="H350" s="178">
        <v>30.011156582702043</v>
      </c>
      <c r="I350" s="9" t="s">
        <v>767</v>
      </c>
    </row>
    <row r="351" spans="1:9">
      <c r="A351" t="s">
        <v>376</v>
      </c>
      <c r="B351" t="s">
        <v>375</v>
      </c>
      <c r="C351" s="2" t="s">
        <v>762</v>
      </c>
      <c r="D351" s="2" t="s">
        <v>594</v>
      </c>
      <c r="E351" s="16">
        <v>823.4605077687811</v>
      </c>
      <c r="F351" s="2">
        <v>22</v>
      </c>
      <c r="G351" s="178">
        <v>162.92583853951621</v>
      </c>
      <c r="H351" s="178">
        <v>19.551100624741945</v>
      </c>
      <c r="I351" s="9" t="s">
        <v>767</v>
      </c>
    </row>
    <row r="352" spans="1:9">
      <c r="A352" t="s">
        <v>376</v>
      </c>
      <c r="B352" t="s">
        <v>375</v>
      </c>
      <c r="C352" s="2" t="s">
        <v>762</v>
      </c>
      <c r="D352" s="2" t="s">
        <v>594</v>
      </c>
      <c r="E352" s="16">
        <v>825.58507570295001</v>
      </c>
      <c r="F352" s="2">
        <v>22</v>
      </c>
      <c r="G352" s="178">
        <v>155.54926431074188</v>
      </c>
      <c r="H352" s="178">
        <v>18.665911717289024</v>
      </c>
      <c r="I352" s="9" t="s">
        <v>767</v>
      </c>
    </row>
    <row r="353" spans="1:9">
      <c r="A353" t="s">
        <v>385</v>
      </c>
      <c r="B353" t="s">
        <v>380</v>
      </c>
      <c r="C353" s="2" t="s">
        <v>762</v>
      </c>
      <c r="D353" s="2" t="s">
        <v>600</v>
      </c>
      <c r="E353" s="16">
        <v>788.73920772667714</v>
      </c>
      <c r="F353" s="2">
        <v>22</v>
      </c>
      <c r="G353" s="178">
        <v>115.53883647849538</v>
      </c>
      <c r="H353" s="178">
        <v>13.864660377419446</v>
      </c>
      <c r="I353" s="9" t="s">
        <v>767</v>
      </c>
    </row>
    <row r="354" spans="1:9">
      <c r="A354" t="s">
        <v>385</v>
      </c>
      <c r="B354" t="s">
        <v>384</v>
      </c>
      <c r="C354" s="2" t="s">
        <v>762</v>
      </c>
      <c r="D354" s="2" t="s">
        <v>600</v>
      </c>
      <c r="E354" s="16">
        <v>781.02558838838945</v>
      </c>
      <c r="F354" s="2">
        <v>22</v>
      </c>
      <c r="G354" s="178">
        <v>125.25740148849034</v>
      </c>
      <c r="H354" s="178">
        <v>15.030888178618842</v>
      </c>
      <c r="I354" s="9" t="s">
        <v>767</v>
      </c>
    </row>
    <row r="355" spans="1:9">
      <c r="A355" t="s">
        <v>385</v>
      </c>
      <c r="B355" t="s">
        <v>384</v>
      </c>
      <c r="C355" s="2" t="s">
        <v>762</v>
      </c>
      <c r="D355" s="2" t="s">
        <v>600</v>
      </c>
      <c r="E355" s="16">
        <v>772.86455067184818</v>
      </c>
      <c r="F355" s="2">
        <v>22</v>
      </c>
      <c r="G355" s="178">
        <v>134.22544526521511</v>
      </c>
      <c r="H355" s="178">
        <v>16.107053431825815</v>
      </c>
      <c r="I355" s="9" t="s">
        <v>767</v>
      </c>
    </row>
    <row r="356" spans="1:9">
      <c r="A356" t="s">
        <v>385</v>
      </c>
      <c r="B356" t="s">
        <v>381</v>
      </c>
      <c r="C356" s="2" t="s">
        <v>762</v>
      </c>
      <c r="D356" s="2" t="s">
        <v>600</v>
      </c>
      <c r="E356" s="16">
        <v>784.51822411060368</v>
      </c>
      <c r="F356" s="2">
        <v>22</v>
      </c>
      <c r="G356" s="178">
        <v>137.53963595402641</v>
      </c>
      <c r="H356" s="178">
        <v>16.504756314483167</v>
      </c>
      <c r="I356" s="9" t="s">
        <v>767</v>
      </c>
    </row>
    <row r="357" spans="1:9">
      <c r="A357" t="s">
        <v>385</v>
      </c>
      <c r="B357" t="s">
        <v>381</v>
      </c>
      <c r="C357" s="2" t="s">
        <v>762</v>
      </c>
      <c r="D357" s="2" t="s">
        <v>600</v>
      </c>
      <c r="E357" s="16">
        <v>768.72616040538412</v>
      </c>
      <c r="F357" s="2">
        <v>22</v>
      </c>
      <c r="G357" s="178">
        <v>120.56626113504886</v>
      </c>
      <c r="H357" s="178">
        <v>14.467951336205862</v>
      </c>
      <c r="I357" s="9" t="s">
        <v>767</v>
      </c>
    </row>
    <row r="358" spans="1:9">
      <c r="A358" t="s">
        <v>385</v>
      </c>
      <c r="B358" t="s">
        <v>381</v>
      </c>
      <c r="C358" s="2" t="s">
        <v>762</v>
      </c>
      <c r="D358" s="2" t="s">
        <v>600</v>
      </c>
      <c r="E358" s="16">
        <v>793.20304324915571</v>
      </c>
      <c r="F358" s="2">
        <v>22</v>
      </c>
      <c r="G358" s="178">
        <v>124.75117303566991</v>
      </c>
      <c r="H358" s="178">
        <v>14.970140764280389</v>
      </c>
      <c r="I358" s="9" t="s">
        <v>767</v>
      </c>
    </row>
    <row r="359" spans="1:9">
      <c r="A359" t="s">
        <v>385</v>
      </c>
      <c r="B359" t="s">
        <v>381</v>
      </c>
      <c r="C359" s="2" t="s">
        <v>762</v>
      </c>
      <c r="D359" s="2" t="s">
        <v>600</v>
      </c>
      <c r="E359" s="16">
        <v>802.10390428727089</v>
      </c>
      <c r="F359" s="2">
        <v>22</v>
      </c>
      <c r="G359" s="178">
        <v>141.75898587730694</v>
      </c>
      <c r="H359" s="178">
        <v>17.011078305276833</v>
      </c>
      <c r="I359" s="9" t="s">
        <v>767</v>
      </c>
    </row>
    <row r="360" spans="1:9">
      <c r="A360" t="s">
        <v>434</v>
      </c>
      <c r="B360" t="s">
        <v>433</v>
      </c>
      <c r="C360" s="2" t="s">
        <v>762</v>
      </c>
      <c r="D360" s="2" t="s">
        <v>594</v>
      </c>
      <c r="E360" s="16">
        <v>858.21840631813916</v>
      </c>
      <c r="F360" s="2">
        <v>22</v>
      </c>
      <c r="G360" s="178">
        <v>190.38496883151205</v>
      </c>
      <c r="H360" s="178">
        <v>22.846196259781447</v>
      </c>
      <c r="I360" s="9" t="s">
        <v>767</v>
      </c>
    </row>
    <row r="361" spans="1:9">
      <c r="A361" t="s">
        <v>386</v>
      </c>
      <c r="B361" t="s">
        <v>389</v>
      </c>
      <c r="C361" s="2" t="s">
        <v>762</v>
      </c>
      <c r="D361" s="2" t="s">
        <v>600</v>
      </c>
      <c r="E361" s="16">
        <v>780.86625738331281</v>
      </c>
      <c r="F361" s="2">
        <v>22</v>
      </c>
      <c r="G361" s="178">
        <v>118.32440496366708</v>
      </c>
      <c r="H361" s="178">
        <v>14.19892859564005</v>
      </c>
      <c r="I361" s="9" t="s">
        <v>767</v>
      </c>
    </row>
    <row r="362" spans="1:9">
      <c r="A362" t="s">
        <v>394</v>
      </c>
      <c r="B362" t="s">
        <v>393</v>
      </c>
      <c r="C362" s="2" t="s">
        <v>762</v>
      </c>
      <c r="D362" s="2" t="s">
        <v>594</v>
      </c>
      <c r="E362" s="16">
        <v>771.6302300563184</v>
      </c>
      <c r="F362" s="2">
        <v>22</v>
      </c>
      <c r="G362" s="178">
        <v>112.35143481421001</v>
      </c>
      <c r="H362" s="178">
        <v>13.4821721777052</v>
      </c>
      <c r="I362" s="9" t="s">
        <v>767</v>
      </c>
    </row>
    <row r="363" spans="1:9">
      <c r="A363" t="s">
        <v>394</v>
      </c>
      <c r="B363" t="s">
        <v>393</v>
      </c>
      <c r="C363" s="2" t="s">
        <v>762</v>
      </c>
      <c r="D363" s="2" t="s">
        <v>594</v>
      </c>
      <c r="E363" s="16">
        <v>768.05234562072906</v>
      </c>
      <c r="F363" s="2">
        <v>22</v>
      </c>
      <c r="G363" s="178">
        <v>118.1127973650583</v>
      </c>
      <c r="H363" s="178">
        <v>14.173535683806996</v>
      </c>
      <c r="I363" s="9" t="s">
        <v>767</v>
      </c>
    </row>
    <row r="364" spans="1:9">
      <c r="A364" t="s">
        <v>398</v>
      </c>
      <c r="B364" t="s">
        <v>400</v>
      </c>
      <c r="C364" s="2" t="s">
        <v>762</v>
      </c>
      <c r="D364" s="2" t="s">
        <v>594</v>
      </c>
      <c r="E364" s="16">
        <v>736.79144176611987</v>
      </c>
      <c r="F364" s="2">
        <v>22</v>
      </c>
      <c r="G364" s="178">
        <v>105.54547397160331</v>
      </c>
      <c r="H364" s="178">
        <v>12.665456876592398</v>
      </c>
      <c r="I364" s="9" t="s">
        <v>767</v>
      </c>
    </row>
    <row r="365" spans="1:9">
      <c r="A365" t="s">
        <v>398</v>
      </c>
      <c r="B365" t="s">
        <v>400</v>
      </c>
      <c r="C365" s="2" t="s">
        <v>762</v>
      </c>
      <c r="D365" s="2" t="s">
        <v>600</v>
      </c>
      <c r="E365" s="16">
        <v>785.90244790596807</v>
      </c>
      <c r="F365" s="2">
        <v>22</v>
      </c>
      <c r="G365" s="178">
        <v>107.00506179164731</v>
      </c>
      <c r="H365" s="178">
        <v>12.840607414997676</v>
      </c>
      <c r="I365" s="9" t="s">
        <v>767</v>
      </c>
    </row>
    <row r="366" spans="1:9">
      <c r="A366" t="s">
        <v>399</v>
      </c>
      <c r="B366" t="s">
        <v>401</v>
      </c>
      <c r="C366" s="2" t="s">
        <v>762</v>
      </c>
      <c r="D366" s="2" t="s">
        <v>600</v>
      </c>
      <c r="E366" s="16">
        <v>747.8954437992179</v>
      </c>
      <c r="F366" s="2">
        <v>22</v>
      </c>
      <c r="G366" s="178">
        <v>93.847683775933206</v>
      </c>
      <c r="H366" s="178">
        <v>11.261722053111985</v>
      </c>
      <c r="I366" s="9" t="s">
        <v>767</v>
      </c>
    </row>
    <row r="367" spans="1:9">
      <c r="A367" t="s">
        <v>399</v>
      </c>
      <c r="B367" t="s">
        <v>401</v>
      </c>
      <c r="C367" s="2" t="s">
        <v>762</v>
      </c>
      <c r="D367" s="2" t="s">
        <v>594</v>
      </c>
      <c r="E367" s="16">
        <v>765.66502214761249</v>
      </c>
      <c r="F367" s="2">
        <v>22</v>
      </c>
      <c r="G367" s="178">
        <v>110.57633553162481</v>
      </c>
      <c r="H367" s="178">
        <v>13.269160263794976</v>
      </c>
      <c r="I367" s="9" t="s">
        <v>767</v>
      </c>
    </row>
    <row r="368" spans="1:9">
      <c r="A368" t="s">
        <v>405</v>
      </c>
      <c r="B368" t="s">
        <v>402</v>
      </c>
      <c r="C368" s="2" t="s">
        <v>762</v>
      </c>
      <c r="D368" s="2" t="s">
        <v>594</v>
      </c>
      <c r="E368" s="16">
        <v>784.41975122702343</v>
      </c>
      <c r="F368" s="2">
        <v>22</v>
      </c>
      <c r="G368" s="178">
        <v>114.52986333528055</v>
      </c>
      <c r="H368" s="178">
        <v>13.743583600233666</v>
      </c>
      <c r="I368" s="9" t="s">
        <v>767</v>
      </c>
    </row>
    <row r="369" spans="1:9">
      <c r="A369" t="s">
        <v>405</v>
      </c>
      <c r="B369" t="s">
        <v>402</v>
      </c>
      <c r="C369" s="2" t="s">
        <v>762</v>
      </c>
      <c r="D369" s="2" t="s">
        <v>600</v>
      </c>
      <c r="E369" s="16">
        <v>800.89188578700703</v>
      </c>
      <c r="F369" s="2">
        <v>22</v>
      </c>
      <c r="G369" s="178">
        <v>134.53442714528163</v>
      </c>
      <c r="H369" s="178">
        <v>16.144131257433795</v>
      </c>
      <c r="I369" s="9" t="s">
        <v>767</v>
      </c>
    </row>
    <row r="370" spans="1:9">
      <c r="A370" t="s">
        <v>408</v>
      </c>
      <c r="B370" t="s">
        <v>409</v>
      </c>
      <c r="C370" s="2" t="s">
        <v>762</v>
      </c>
      <c r="D370" s="2" t="s">
        <v>600</v>
      </c>
      <c r="E370" s="16">
        <v>795.71639952257078</v>
      </c>
      <c r="F370" s="2">
        <v>22</v>
      </c>
      <c r="G370" s="178">
        <v>139.58857393901761</v>
      </c>
      <c r="H370" s="178">
        <v>16.750628872682114</v>
      </c>
      <c r="I370" s="9" t="s">
        <v>767</v>
      </c>
    </row>
    <row r="371" spans="1:9">
      <c r="A371" t="s">
        <v>408</v>
      </c>
      <c r="B371" t="s">
        <v>409</v>
      </c>
      <c r="C371" s="2" t="s">
        <v>762</v>
      </c>
      <c r="D371" s="2" t="s">
        <v>594</v>
      </c>
      <c r="E371" s="16">
        <v>754.65655324585691</v>
      </c>
      <c r="F371" s="2">
        <v>22</v>
      </c>
      <c r="G371" s="178">
        <v>107.92799239147635</v>
      </c>
      <c r="H371" s="178">
        <v>12.951359086977162</v>
      </c>
      <c r="I371" s="9" t="s">
        <v>767</v>
      </c>
    </row>
    <row r="372" spans="1:9">
      <c r="A372" t="s">
        <v>410</v>
      </c>
      <c r="B372" t="s">
        <v>414</v>
      </c>
      <c r="C372" s="2" t="s">
        <v>762</v>
      </c>
      <c r="D372" s="2" t="s">
        <v>594</v>
      </c>
      <c r="E372" s="16">
        <v>827.28776793623615</v>
      </c>
      <c r="F372" s="2">
        <v>22</v>
      </c>
      <c r="G372" s="178">
        <v>116.1485764324411</v>
      </c>
      <c r="H372" s="178">
        <v>13.937829171892933</v>
      </c>
      <c r="I372" s="9" t="s">
        <v>767</v>
      </c>
    </row>
    <row r="373" spans="1:9">
      <c r="A373" t="s">
        <v>407</v>
      </c>
      <c r="B373" t="s">
        <v>406</v>
      </c>
      <c r="C373" s="2" t="s">
        <v>762</v>
      </c>
      <c r="D373" s="2" t="s">
        <v>600</v>
      </c>
      <c r="E373" s="16">
        <v>793.50384838123716</v>
      </c>
      <c r="F373" s="2">
        <v>22</v>
      </c>
      <c r="G373" s="178">
        <v>128.54398656025958</v>
      </c>
      <c r="H373" s="178">
        <v>15.425278387231149</v>
      </c>
      <c r="I373" s="9" t="s">
        <v>767</v>
      </c>
    </row>
    <row r="374" spans="1:9">
      <c r="A374" t="s">
        <v>407</v>
      </c>
      <c r="B374" t="s">
        <v>406</v>
      </c>
      <c r="C374" s="2" t="s">
        <v>762</v>
      </c>
      <c r="D374" s="2" t="s">
        <v>600</v>
      </c>
      <c r="E374" s="16">
        <v>790.39087622709485</v>
      </c>
      <c r="F374" s="2">
        <v>22</v>
      </c>
      <c r="G374" s="178">
        <v>125.44426000449378</v>
      </c>
      <c r="H374" s="178">
        <v>15.053311200539254</v>
      </c>
      <c r="I374" s="9" t="s">
        <v>767</v>
      </c>
    </row>
  </sheetData>
  <sortState xmlns:xlrd2="http://schemas.microsoft.com/office/spreadsheetml/2017/richdata2" ref="A207:I348">
    <sortCondition ref="E207:E34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SM4.1_Localities</vt:lpstr>
      <vt:lpstr>SM4.2_Analytical Standards</vt:lpstr>
      <vt:lpstr>SM4.3_Maj +TE data</vt:lpstr>
      <vt:lpstr>SM4.4_Sr+Nd isotopes</vt:lpstr>
      <vt:lpstr>SM4.5_O isotope data</vt:lpstr>
      <vt:lpstr>SM4.8_Kd values</vt:lpstr>
      <vt:lpstr>SM4.7_Mineral data</vt:lpstr>
      <vt:lpstr>SM4.8_T,P,H20 estimates</vt:lpstr>
    </vt:vector>
  </TitlesOfParts>
  <Manager/>
  <Company>University of Waikato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Prentice, Marlena</dc:creator>
  <cp:keywords/>
  <dc:description/>
  <cp:lastModifiedBy>Marlena Prentice</cp:lastModifiedBy>
  <cp:revision/>
  <dcterms:created xsi:type="dcterms:W3CDTF">2021-12-02T23:22:23Z</dcterms:created>
  <dcterms:modified xsi:type="dcterms:W3CDTF">2023-06-20T00:47:02Z</dcterms:modified>
  <cp:category/>
  <cp:contentStatus/>
</cp:coreProperties>
</file>