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bba5bca3d341a6b/PhD 2018-2021/PhD papers and chapters/Supplementary files/"/>
    </mc:Choice>
  </mc:AlternateContent>
  <xr:revisionPtr revIDLastSave="11" documentId="14_{258CC9B1-0067-47D2-A00C-FFB569FB4393}" xr6:coauthVersionLast="47" xr6:coauthVersionMax="47" xr10:uidLastSave="{9E58D276-BC93-47D2-BD5A-B0B47FE7F1EE}"/>
  <bookViews>
    <workbookView xWindow="-51720" yWindow="135" windowWidth="26040" windowHeight="21240" firstSheet="4" activeTab="8" xr2:uid="{00000000-000D-0000-FFFF-FFFF00000000}"/>
  </bookViews>
  <sheets>
    <sheet name="SM3.1_Localities" sheetId="2" r:id="rId1"/>
    <sheet name="SM3.2_Bores" sheetId="1" r:id="rId2"/>
    <sheet name="SM3.3_Volume;Density" sheetId="5" r:id="rId3"/>
    <sheet name="SM3.4_Secondary Standards" sheetId="9" r:id="rId4"/>
    <sheet name="SM3.5_LA-ICP-MS set up" sheetId="10" r:id="rId5"/>
    <sheet name="SM3.6_Maj+TE data" sheetId="3" r:id="rId6"/>
    <sheet name="SM3.7_Plag data" sheetId="6" r:id="rId7"/>
    <sheet name="SM3.8_Px data" sheetId="7" r:id="rId8"/>
    <sheet name="SM3.9_Hbl data" sheetId="8" r:id="rId9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5" l="1"/>
  <c r="D50" i="3"/>
  <c r="C50" i="3"/>
  <c r="C73" i="9" l="1"/>
  <c r="D73" i="9"/>
  <c r="E73" i="9"/>
  <c r="E75" i="9" s="1"/>
  <c r="F73" i="9"/>
  <c r="G73" i="9"/>
  <c r="G75" i="9" s="1"/>
  <c r="H73" i="9"/>
  <c r="H75" i="9" s="1"/>
  <c r="I73" i="9"/>
  <c r="J73" i="9"/>
  <c r="J75" i="9" s="1"/>
  <c r="K73" i="9"/>
  <c r="L73" i="9"/>
  <c r="L75" i="9" s="1"/>
  <c r="M73" i="9"/>
  <c r="M75" i="9" s="1"/>
  <c r="N73" i="9"/>
  <c r="N75" i="9" s="1"/>
  <c r="O73" i="9"/>
  <c r="P73" i="9"/>
  <c r="P75" i="9" s="1"/>
  <c r="Q73" i="9"/>
  <c r="Q75" i="9" s="1"/>
  <c r="R73" i="9"/>
  <c r="S73" i="9"/>
  <c r="S75" i="9" s="1"/>
  <c r="T73" i="9"/>
  <c r="T75" i="9" s="1"/>
  <c r="U73" i="9"/>
  <c r="V73" i="9"/>
  <c r="W73" i="9"/>
  <c r="W75" i="9" s="1"/>
  <c r="X73" i="9"/>
  <c r="X75" i="9" s="1"/>
  <c r="Y73" i="9"/>
  <c r="Y75" i="9" s="1"/>
  <c r="Z73" i="9"/>
  <c r="Z75" i="9" s="1"/>
  <c r="AA73" i="9"/>
  <c r="AB73" i="9"/>
  <c r="AC73" i="9"/>
  <c r="AC75" i="9" s="1"/>
  <c r="AD73" i="9"/>
  <c r="AE73" i="9"/>
  <c r="AE75" i="9" s="1"/>
  <c r="AF73" i="9"/>
  <c r="AF75" i="9" s="1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B74" i="9"/>
  <c r="B73" i="9"/>
  <c r="B75" i="9" s="1"/>
  <c r="AD75" i="9"/>
  <c r="AB75" i="9"/>
  <c r="AA75" i="9"/>
  <c r="V75" i="9"/>
  <c r="U75" i="9"/>
  <c r="R75" i="9"/>
  <c r="O75" i="9"/>
  <c r="K75" i="9"/>
  <c r="I75" i="9"/>
  <c r="F75" i="9"/>
  <c r="D75" i="9"/>
  <c r="C75" i="9"/>
  <c r="C44" i="9"/>
  <c r="C46" i="9" s="1"/>
  <c r="D44" i="9"/>
  <c r="D46" i="9" s="1"/>
  <c r="E44" i="9"/>
  <c r="E46" i="9" s="1"/>
  <c r="F44" i="9"/>
  <c r="F46" i="9" s="1"/>
  <c r="G44" i="9"/>
  <c r="G46" i="9" s="1"/>
  <c r="H44" i="9"/>
  <c r="H46" i="9" s="1"/>
  <c r="I44" i="9"/>
  <c r="I46" i="9" s="1"/>
  <c r="J44" i="9"/>
  <c r="J46" i="9" s="1"/>
  <c r="K44" i="9"/>
  <c r="K46" i="9" s="1"/>
  <c r="L44" i="9"/>
  <c r="L46" i="9" s="1"/>
  <c r="M44" i="9"/>
  <c r="M46" i="9" s="1"/>
  <c r="N44" i="9"/>
  <c r="N46" i="9" s="1"/>
  <c r="O44" i="9"/>
  <c r="O46" i="9" s="1"/>
  <c r="P44" i="9"/>
  <c r="P46" i="9" s="1"/>
  <c r="Q44" i="9"/>
  <c r="Q46" i="9" s="1"/>
  <c r="R44" i="9"/>
  <c r="R46" i="9" s="1"/>
  <c r="S44" i="9"/>
  <c r="S46" i="9" s="1"/>
  <c r="T44" i="9"/>
  <c r="T46" i="9" s="1"/>
  <c r="U44" i="9"/>
  <c r="U46" i="9" s="1"/>
  <c r="V44" i="9"/>
  <c r="V46" i="9" s="1"/>
  <c r="W44" i="9"/>
  <c r="W46" i="9" s="1"/>
  <c r="X44" i="9"/>
  <c r="X46" i="9" s="1"/>
  <c r="Y44" i="9"/>
  <c r="Y46" i="9" s="1"/>
  <c r="Z44" i="9"/>
  <c r="Z46" i="9" s="1"/>
  <c r="AA44" i="9"/>
  <c r="AA46" i="9" s="1"/>
  <c r="AB44" i="9"/>
  <c r="AB46" i="9" s="1"/>
  <c r="AC44" i="9"/>
  <c r="AD44" i="9"/>
  <c r="AD46" i="9" s="1"/>
  <c r="AE44" i="9"/>
  <c r="AE46" i="9" s="1"/>
  <c r="AF44" i="9"/>
  <c r="AF46" i="9" s="1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B45" i="9"/>
  <c r="B44" i="9"/>
  <c r="B46" i="9" s="1"/>
  <c r="E6" i="9" l="1"/>
  <c r="E8" i="9" s="1"/>
  <c r="F6" i="9"/>
  <c r="G6" i="9"/>
  <c r="G8" i="9" s="1"/>
  <c r="H6" i="9"/>
  <c r="H8" i="9" s="1"/>
  <c r="I6" i="9"/>
  <c r="I8" i="9" s="1"/>
  <c r="J6" i="9"/>
  <c r="J8" i="9" s="1"/>
  <c r="K6" i="9"/>
  <c r="K8" i="9" s="1"/>
  <c r="D6" i="9"/>
  <c r="D8" i="9" s="1"/>
  <c r="F8" i="9"/>
  <c r="C8" i="9"/>
  <c r="B8" i="9"/>
  <c r="D9" i="3" l="1"/>
  <c r="E9" i="3"/>
  <c r="F9" i="3"/>
  <c r="G9" i="3"/>
  <c r="H9" i="3"/>
  <c r="I9" i="3"/>
  <c r="J9" i="3"/>
  <c r="K9" i="3"/>
  <c r="L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D10" i="3"/>
  <c r="E10" i="3"/>
  <c r="F10" i="3"/>
  <c r="G10" i="3"/>
  <c r="H10" i="3"/>
  <c r="I10" i="3"/>
  <c r="J10" i="3"/>
  <c r="K10" i="3"/>
  <c r="L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C10" i="3"/>
  <c r="C9" i="3"/>
  <c r="O41" i="3" l="1"/>
  <c r="N41" i="3"/>
  <c r="P41" i="3" s="1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L51" i="3"/>
  <c r="K51" i="3"/>
  <c r="J51" i="3"/>
  <c r="I51" i="3"/>
  <c r="H51" i="3"/>
  <c r="G51" i="3"/>
  <c r="F51" i="3"/>
  <c r="E51" i="3"/>
  <c r="D51" i="3"/>
  <c r="C51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L50" i="3"/>
  <c r="K50" i="3"/>
  <c r="J50" i="3"/>
  <c r="I50" i="3"/>
  <c r="H50" i="3"/>
  <c r="G50" i="3"/>
  <c r="F50" i="3"/>
  <c r="E50" i="3"/>
  <c r="O49" i="3"/>
  <c r="N49" i="3"/>
  <c r="P49" i="3" s="1"/>
  <c r="O48" i="3"/>
  <c r="N48" i="3"/>
  <c r="P48" i="3" s="1"/>
  <c r="O47" i="3"/>
  <c r="N47" i="3"/>
  <c r="P47" i="3" s="1"/>
  <c r="O46" i="3"/>
  <c r="N46" i="3"/>
  <c r="P46" i="3" s="1"/>
  <c r="O45" i="3"/>
  <c r="N45" i="3"/>
  <c r="P45" i="3" s="1"/>
  <c r="O44" i="3"/>
  <c r="N44" i="3"/>
  <c r="P44" i="3" s="1"/>
  <c r="O43" i="3"/>
  <c r="N43" i="3"/>
  <c r="P43" i="3" s="1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L38" i="3"/>
  <c r="K38" i="3"/>
  <c r="J38" i="3"/>
  <c r="I38" i="3"/>
  <c r="H38" i="3"/>
  <c r="G38" i="3"/>
  <c r="F38" i="3"/>
  <c r="E38" i="3"/>
  <c r="D38" i="3"/>
  <c r="C38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L37" i="3"/>
  <c r="K37" i="3"/>
  <c r="J37" i="3"/>
  <c r="I37" i="3"/>
  <c r="H37" i="3"/>
  <c r="G37" i="3"/>
  <c r="F37" i="3"/>
  <c r="E37" i="3"/>
  <c r="D37" i="3"/>
  <c r="C37" i="3"/>
  <c r="O36" i="3"/>
  <c r="N36" i="3"/>
  <c r="P36" i="3" s="1"/>
  <c r="O35" i="3"/>
  <c r="N35" i="3"/>
  <c r="P35" i="3" s="1"/>
  <c r="O34" i="3"/>
  <c r="N34" i="3"/>
  <c r="P34" i="3" s="1"/>
  <c r="O33" i="3"/>
  <c r="N33" i="3"/>
  <c r="P33" i="3" s="1"/>
  <c r="O32" i="3"/>
  <c r="N32" i="3"/>
  <c r="P32" i="3" s="1"/>
  <c r="O31" i="3"/>
  <c r="N31" i="3"/>
  <c r="P31" i="3" s="1"/>
  <c r="O30" i="3"/>
  <c r="N30" i="3"/>
  <c r="P30" i="3" s="1"/>
  <c r="O29" i="3"/>
  <c r="N29" i="3"/>
  <c r="P29" i="3" s="1"/>
  <c r="O28" i="3"/>
  <c r="N28" i="3"/>
  <c r="P28" i="3" s="1"/>
  <c r="O27" i="3"/>
  <c r="N27" i="3"/>
  <c r="P27" i="3" s="1"/>
  <c r="O26" i="3"/>
  <c r="N26" i="3"/>
  <c r="P26" i="3" s="1"/>
  <c r="O25" i="3"/>
  <c r="N25" i="3"/>
  <c r="P25" i="3" s="1"/>
  <c r="O24" i="3"/>
  <c r="N24" i="3"/>
  <c r="P24" i="3" s="1"/>
  <c r="O23" i="3"/>
  <c r="N23" i="3"/>
  <c r="P23" i="3" s="1"/>
  <c r="O22" i="3"/>
  <c r="N22" i="3"/>
  <c r="P22" i="3" s="1"/>
  <c r="O21" i="3"/>
  <c r="N21" i="3"/>
  <c r="P21" i="3" s="1"/>
  <c r="O20" i="3"/>
  <c r="N20" i="3"/>
  <c r="P20" i="3" s="1"/>
  <c r="O19" i="3"/>
  <c r="N19" i="3"/>
  <c r="P19" i="3" s="1"/>
  <c r="O18" i="3"/>
  <c r="N18" i="3"/>
  <c r="P18" i="3" s="1"/>
  <c r="O17" i="3"/>
  <c r="N17" i="3"/>
  <c r="P17" i="3" s="1"/>
  <c r="O16" i="3"/>
  <c r="N16" i="3"/>
  <c r="P16" i="3" s="1"/>
  <c r="O15" i="3"/>
  <c r="N15" i="3"/>
  <c r="P15" i="3" s="1"/>
  <c r="O14" i="3"/>
  <c r="N14" i="3"/>
  <c r="P14" i="3" s="1"/>
  <c r="O13" i="3"/>
  <c r="N13" i="3"/>
  <c r="P13" i="3" s="1"/>
  <c r="O12" i="3"/>
  <c r="N12" i="3"/>
  <c r="P12" i="3" s="1"/>
  <c r="O8" i="3"/>
  <c r="N8" i="3"/>
  <c r="P8" i="3" s="1"/>
  <c r="O7" i="3"/>
  <c r="N7" i="3"/>
  <c r="P7" i="3" s="1"/>
  <c r="F66" i="5" l="1"/>
  <c r="M16" i="8" l="1"/>
  <c r="K144" i="7" l="1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40" i="7"/>
  <c r="M42" i="5" l="1"/>
  <c r="K29" i="5"/>
  <c r="M33" i="5"/>
  <c r="M32" i="5"/>
  <c r="K30" i="5"/>
  <c r="M31" i="5" s="1"/>
  <c r="M35" i="5" s="1"/>
  <c r="E42" i="5"/>
  <c r="V9" i="5"/>
  <c r="V10" i="5"/>
  <c r="V11" i="5"/>
  <c r="V8" i="5"/>
  <c r="E33" i="5"/>
  <c r="E32" i="5"/>
  <c r="C30" i="5"/>
  <c r="C29" i="5"/>
  <c r="P23" i="7" l="1"/>
  <c r="Q23" i="7"/>
  <c r="R23" i="7"/>
  <c r="S23" i="7"/>
  <c r="T23" i="7"/>
  <c r="O23" i="7"/>
  <c r="P20" i="7"/>
  <c r="P22" i="7" s="1"/>
  <c r="Q20" i="7"/>
  <c r="Q22" i="7" s="1"/>
  <c r="R20" i="7"/>
  <c r="R22" i="7" s="1"/>
  <c r="S20" i="7"/>
  <c r="S22" i="7" s="1"/>
  <c r="T20" i="7"/>
  <c r="T22" i="7" s="1"/>
  <c r="V20" i="7"/>
  <c r="O20" i="7"/>
  <c r="O22" i="7" s="1"/>
  <c r="D31" i="7"/>
  <c r="E31" i="7"/>
  <c r="F31" i="7"/>
  <c r="G31" i="7"/>
  <c r="D28" i="7"/>
  <c r="D30" i="7" s="1"/>
  <c r="E28" i="7"/>
  <c r="E30" i="7" s="1"/>
  <c r="F28" i="7"/>
  <c r="F30" i="7" s="1"/>
  <c r="G28" i="7"/>
  <c r="G30" i="7" s="1"/>
  <c r="I28" i="7"/>
  <c r="B28" i="7"/>
  <c r="B30" i="7" s="1"/>
  <c r="B31" i="7"/>
  <c r="B28" i="6"/>
  <c r="D28" i="6"/>
  <c r="E28" i="6"/>
  <c r="F28" i="6"/>
  <c r="G28" i="6"/>
  <c r="G30" i="6" s="1"/>
  <c r="G31" i="6"/>
  <c r="E31" i="6" l="1"/>
  <c r="F31" i="6"/>
  <c r="B31" i="6"/>
  <c r="D31" i="6"/>
  <c r="E30" i="6"/>
  <c r="F30" i="6"/>
  <c r="B30" i="6"/>
  <c r="D30" i="6"/>
  <c r="D4" i="5" l="1"/>
  <c r="D5" i="5"/>
  <c r="D6" i="5"/>
  <c r="D7" i="5"/>
  <c r="D8" i="5"/>
  <c r="D9" i="5"/>
  <c r="D10" i="5"/>
  <c r="D11" i="5"/>
  <c r="D3" i="5"/>
  <c r="D13" i="5" l="1"/>
  <c r="F9" i="5"/>
  <c r="E31" i="5"/>
  <c r="E35" i="5" s="1"/>
  <c r="F5" i="5"/>
</calcChain>
</file>

<file path=xl/sharedStrings.xml><?xml version="1.0" encoding="utf-8"?>
<sst xmlns="http://schemas.openxmlformats.org/spreadsheetml/2006/main" count="2958" uniqueCount="1077">
  <si>
    <t>Locality #</t>
  </si>
  <si>
    <t>Site Description</t>
  </si>
  <si>
    <t>Easting (NZTM)</t>
  </si>
  <si>
    <t>Northing (NZTM)</t>
  </si>
  <si>
    <t>Elevation (m)</t>
  </si>
  <si>
    <t>Rock type</t>
  </si>
  <si>
    <t>Geological formation</t>
  </si>
  <si>
    <t>Waterfall, top of Wairere Falls.</t>
  </si>
  <si>
    <t>densely welded ignimbrite</t>
  </si>
  <si>
    <t>Waiteariki Formation</t>
  </si>
  <si>
    <t>Waterfall track, McLaren Falls park</t>
  </si>
  <si>
    <t>non-welded ignimbrite</t>
  </si>
  <si>
    <t>Pokai Formation</t>
  </si>
  <si>
    <t>McLaren Falls</t>
  </si>
  <si>
    <t>Ngamuwhahine River. Ford upstream of lodge.</t>
  </si>
  <si>
    <t>weathered ignimbrite, large lithics</t>
  </si>
  <si>
    <t>PioPio, Waihou River</t>
  </si>
  <si>
    <t>coarse pumice Waiteariki Ig</t>
  </si>
  <si>
    <t>Aongatete River confluence with unnamed tributary</t>
  </si>
  <si>
    <t>Darkys Spur</t>
  </si>
  <si>
    <t>Hikuroa Pumice Member, Petane Formation</t>
  </si>
  <si>
    <t>McIntyre access Road, Waikoau River</t>
  </si>
  <si>
    <t>Mangaputa Stream, Ngamuwahine Track, Kaimai Range</t>
  </si>
  <si>
    <t>welded crystal-rich ignimbrite, large lithics</t>
  </si>
  <si>
    <t>Leyland O'Brian Tramway, Upper Ngamuwahine River at confluence with Nthern tributary</t>
  </si>
  <si>
    <t>rhyolite</t>
  </si>
  <si>
    <t>Minden Rhyolite</t>
  </si>
  <si>
    <t>Unnamed tributary stream to the Mangaputa Stream</t>
  </si>
  <si>
    <t>Waterfall on Rataroa Stream</t>
  </si>
  <si>
    <t>welded crystal-rich ignimbrite</t>
  </si>
  <si>
    <t>Upper Mangaputa Stream</t>
  </si>
  <si>
    <t>Headwater tributary of Mangaputa Stream</t>
  </si>
  <si>
    <t>Huranui River</t>
  </si>
  <si>
    <t>Te Tuhi Track Rd, next to bridge</t>
  </si>
  <si>
    <t xml:space="preserve">Confluence of 2 headwater streams forming major tributary of Rataroa Stream </t>
  </si>
  <si>
    <t>Upper Aongatete River (around U bend)</t>
  </si>
  <si>
    <t>280 (?)</t>
  </si>
  <si>
    <t>Beattie Road, head of gully below farm track</t>
  </si>
  <si>
    <t>Aongatete Loop track river crossing</t>
  </si>
  <si>
    <t>Ohauiti Road</t>
  </si>
  <si>
    <t>Te Rere I Oturu Falls</t>
  </si>
  <si>
    <t>ignimbrite with multiple flow units.                                                                                          Upper unit: dark grey mod. welded pumiceous (orange) ignimbrite.                                   Mid unit: beige-brown, crystal-poor, lithic poor (&lt;2%) lenticular ignimbrite.                                  Lower: beige-brown, mod-crystal (8%), lithic poor (&lt;2%) pumiceous ignimbrite</t>
  </si>
  <si>
    <t>Ngatuhoa Stream crossing</t>
  </si>
  <si>
    <t>beige-brown, crystal-poor, lithic poor (&lt;2%) lenticular ignimbrite</t>
  </si>
  <si>
    <t>Kaimai Dome, rocky knoll leady to cell tower</t>
  </si>
  <si>
    <t>mod. Crystal-rich, blue/pink rhyolite</t>
  </si>
  <si>
    <t>Kaimai Swap Farm, rocky ridge E of farm buildings</t>
  </si>
  <si>
    <t>blue-grey,medium grained spherulitic rhyolite</t>
  </si>
  <si>
    <t>Kakahu Road farm. Disused quarry near top of ridge</t>
  </si>
  <si>
    <t>purple rhyolite. Medium grained, Non-vesicular</t>
  </si>
  <si>
    <t>Bay of Plenty Regional Council (BoPRC)-RecordID</t>
  </si>
  <si>
    <t>BoreDepth_m</t>
  </si>
  <si>
    <t>Source</t>
  </si>
  <si>
    <t>X</t>
  </si>
  <si>
    <t>Y</t>
  </si>
  <si>
    <t>Z</t>
  </si>
  <si>
    <t>UnitTop</t>
  </si>
  <si>
    <t>UnitBottom</t>
  </si>
  <si>
    <t>Thickness_m</t>
  </si>
  <si>
    <t>TrueThickness_m</t>
  </si>
  <si>
    <t>Min_Max</t>
  </si>
  <si>
    <t>DrillersDescription</t>
  </si>
  <si>
    <t>BN-2528</t>
  </si>
  <si>
    <t>Bay of Plenty Regional Council</t>
  </si>
  <si>
    <t>Max</t>
  </si>
  <si>
    <t>Waiteariki pumice breccia</t>
  </si>
  <si>
    <t>BN-66</t>
  </si>
  <si>
    <t>Waiteariki ignimbrite formation</t>
  </si>
  <si>
    <t>BN-64</t>
  </si>
  <si>
    <t>Min</t>
  </si>
  <si>
    <t>Crystalline Ignimbrite, Rare Pumice 
Interpretation: welded lenticulite ignimbrite(Waiteariki)</t>
  </si>
  <si>
    <t>BN-1000016</t>
  </si>
  <si>
    <t>Weakly to densely welded Waiteariki Ignimbrite</t>
  </si>
  <si>
    <t>BN-4965</t>
  </si>
  <si>
    <t>Waiteariki Ignimbrite</t>
  </si>
  <si>
    <t>BN-1393</t>
  </si>
  <si>
    <t>Weathered matrix rich Tephra Interpretation: Waiteariki ignimbrite</t>
  </si>
  <si>
    <t>BN-2667</t>
  </si>
  <si>
    <t>BN-2682</t>
  </si>
  <si>
    <t>Waiteareki Ignimbrite</t>
  </si>
  <si>
    <t>BN-67</t>
  </si>
  <si>
    <t>Dacitic Ignimbrite containing Plagioclase, Quartz, Biotite, Horneblende_x000D_
Interpretation: Waiteariki Ignimbrite</t>
  </si>
  <si>
    <t>BN-1396</t>
  </si>
  <si>
    <t>Reworked top (18m) then Waiteariki Ignimbrite</t>
  </si>
  <si>
    <t>BN-62</t>
  </si>
  <si>
    <t>unwelded ignimbrite (5m) Pumice, Clays, Horneblende, Quartz, Plagioclase, Glass then densely welded Waiteariki Ignimbrite
Interpretation: unwelded ignimbrite</t>
  </si>
  <si>
    <t>BN-4529</t>
  </si>
  <si>
    <t>Soft Pumiceous Breccia (Creamy Yellow)_x000D_
Interpretation: Basal Waiteariki Ignimbrite</t>
  </si>
  <si>
    <t>BN-1365</t>
  </si>
  <si>
    <t>Ignimbrite, Glass, Feldspar, Quartz, Magnetite, Dactite, Biotite, Horneblende, Pyroxene
Interpretation: altered tuff or upper part of ignimbrite sheet, then welded Waiteariki Ignimbrite</t>
  </si>
  <si>
    <t>BN-1000017</t>
  </si>
  <si>
    <t>Weaklt to densely welded Waiteariki Ignimbrite (60m); Non-densely welded ignimbrite (21m); non-welded ignimbrite (32m)</t>
  </si>
  <si>
    <t>BN-4397</t>
  </si>
  <si>
    <t>Upper unwelded zone of Ignimbrite (18m); Mod-welded Waiteariki Ignimbrite (25m); Fe-stained ignimbrite (aquifer zone?)(18m); crystal-rich mod-welded ignimbrite (24m)</t>
  </si>
  <si>
    <t>BN-54</t>
  </si>
  <si>
    <t>Altered Ignimbrite Fragments-upper zone of an ignimbrite sheet (12m); unwelded ignimbrite (Feldspar, Quartz, Glass, Magnetite/ilmenite, Hornblende)(37m); welded ignimbrite(Waiteariki)(103m)</t>
  </si>
  <si>
    <t>BN-1001164</t>
  </si>
  <si>
    <t>ES109</t>
  </si>
  <si>
    <t>Kaimai Rail Tunnel_Hegan1972</t>
  </si>
  <si>
    <t>ES110</t>
  </si>
  <si>
    <t>ES111</t>
  </si>
  <si>
    <t>ES112</t>
  </si>
  <si>
    <t>ES116</t>
  </si>
  <si>
    <t>Bore name (non-BoPRC)/outcrop</t>
  </si>
  <si>
    <t>WairereFalls</t>
  </si>
  <si>
    <t>WaterFall outcrop</t>
  </si>
  <si>
    <t>Ohourere Core</t>
  </si>
  <si>
    <t>Otumoetai</t>
  </si>
  <si>
    <t>Harmsworth1982</t>
  </si>
  <si>
    <t>TePuna (Wallace Rd)</t>
  </si>
  <si>
    <t>TePuna (Snodgrass Rd)</t>
  </si>
  <si>
    <t>Greerton</t>
  </si>
  <si>
    <t>KA25</t>
  </si>
  <si>
    <t>Milicich et al 2013</t>
  </si>
  <si>
    <t>Inferred Waiteariki Ignimbrite</t>
  </si>
  <si>
    <t>Darky's Spur</t>
  </si>
  <si>
    <t>This study</t>
  </si>
  <si>
    <r>
      <t xml:space="preserve">Hikuroa Pumice Member (distal Waiteariki - Prentice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2022)</t>
    </r>
  </si>
  <si>
    <t>Waikoau River- McIntyre Access Road</t>
  </si>
  <si>
    <t>Beattie Road</t>
  </si>
  <si>
    <t>Hole 12</t>
  </si>
  <si>
    <t>Lloyd 1965</t>
  </si>
  <si>
    <r>
      <t>Volume (km</t>
    </r>
    <r>
      <rPr>
        <b/>
        <u/>
        <vertAlign val="superscript"/>
        <sz val="11"/>
        <color theme="1"/>
        <rFont val="Calibri"/>
        <family val="2"/>
        <scheme val="minor"/>
      </rPr>
      <t>3</t>
    </r>
    <r>
      <rPr>
        <b/>
        <u/>
        <sz val="11"/>
        <color theme="1"/>
        <rFont val="Calibri"/>
        <family val="2"/>
        <scheme val="minor"/>
      </rPr>
      <t>)</t>
    </r>
  </si>
  <si>
    <t>Max TVZ Rifting (15mm/yr x2Ma)</t>
  </si>
  <si>
    <t>Min Rifting (mm/yr x Ka)</t>
  </si>
  <si>
    <t>Isopach</t>
  </si>
  <si>
    <t>area (km2)</t>
  </si>
  <si>
    <t>Thickness (km)</t>
  </si>
  <si>
    <t>volume (km3)</t>
  </si>
  <si>
    <r>
      <t>area (km</t>
    </r>
    <r>
      <rPr>
        <b/>
        <vertAlign val="super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)</t>
    </r>
  </si>
  <si>
    <t>av. Thickness (km)</t>
  </si>
  <si>
    <r>
      <t>volume (km</t>
    </r>
    <r>
      <rPr>
        <b/>
        <vertAlign val="superscript"/>
        <sz val="11"/>
        <color rgb="FF000000"/>
        <rFont val="Calibri"/>
        <family val="2"/>
        <scheme val="minor"/>
      </rPr>
      <t>3</t>
    </r>
    <r>
      <rPr>
        <b/>
        <sz val="11"/>
        <color rgb="FF000000"/>
        <rFont val="Calibri"/>
        <family val="2"/>
        <scheme val="minor"/>
      </rPr>
      <t>)</t>
    </r>
  </si>
  <si>
    <t>200m</t>
  </si>
  <si>
    <t>150m</t>
  </si>
  <si>
    <t>welded facies</t>
  </si>
  <si>
    <t>100m</t>
  </si>
  <si>
    <t>50m</t>
  </si>
  <si>
    <t>20m</t>
  </si>
  <si>
    <t>10m</t>
  </si>
  <si>
    <t>non-welded</t>
  </si>
  <si>
    <t>5m</t>
  </si>
  <si>
    <t>2m</t>
  </si>
  <si>
    <t>Totals:</t>
  </si>
  <si>
    <t>(total outflow volume)</t>
  </si>
  <si>
    <t>Intra-caldera+co-ignimbrite ash allowence (1:1:1)</t>
  </si>
  <si>
    <t>Total volume</t>
  </si>
  <si>
    <r>
      <t>1470-1506 km</t>
    </r>
    <r>
      <rPr>
        <b/>
        <i/>
        <u/>
        <vertAlign val="superscript"/>
        <sz val="11"/>
        <color theme="1"/>
        <rFont val="Calibri"/>
        <family val="2"/>
        <scheme val="minor"/>
      </rPr>
      <t>3</t>
    </r>
  </si>
  <si>
    <t>± 150</t>
  </si>
  <si>
    <t>( see manuscript for description of error allocation)</t>
  </si>
  <si>
    <r>
      <t>Volume (DRE; km</t>
    </r>
    <r>
      <rPr>
        <b/>
        <i/>
        <u/>
        <vertAlign val="superscript"/>
        <sz val="11"/>
        <color theme="1"/>
        <rFont val="Calibri"/>
        <family val="2"/>
        <scheme val="minor"/>
      </rPr>
      <t>3</t>
    </r>
    <r>
      <rPr>
        <b/>
        <i/>
        <u/>
        <sz val="11"/>
        <color theme="1"/>
        <rFont val="Calibri"/>
        <family val="2"/>
        <scheme val="minor"/>
      </rPr>
      <t>)</t>
    </r>
  </si>
  <si>
    <r>
      <t>Density of welded ignimbrite = 1.7 g/cm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(weighted average-see density)</t>
    </r>
  </si>
  <si>
    <r>
      <t>Density of non-welded ignimbrite = 1.00 g/cm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(published density of tephra)</t>
    </r>
  </si>
  <si>
    <t>DRE=</t>
  </si>
  <si>
    <r>
      <t>Volume(km</t>
    </r>
    <r>
      <rPr>
        <u/>
        <vertAlign val="superscript"/>
        <sz val="11"/>
        <color theme="1"/>
        <rFont val="Calibri"/>
        <family val="2"/>
        <scheme val="minor"/>
      </rPr>
      <t>3</t>
    </r>
    <r>
      <rPr>
        <u/>
        <sz val="11"/>
        <color theme="1"/>
        <rFont val="Calibri"/>
        <family val="2"/>
        <scheme val="minor"/>
      </rPr>
      <t>)*tephra density (kg/m</t>
    </r>
    <r>
      <rPr>
        <u/>
        <vertAlign val="superscript"/>
        <sz val="11"/>
        <color theme="1"/>
        <rFont val="Calibri"/>
        <family val="2"/>
        <scheme val="minor"/>
      </rPr>
      <t>3</t>
    </r>
    <r>
      <rPr>
        <u/>
        <sz val="11"/>
        <color theme="1"/>
        <rFont val="Calibri"/>
        <family val="2"/>
        <scheme val="minor"/>
      </rPr>
      <t>)</t>
    </r>
  </si>
  <si>
    <r>
      <t>magma density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</si>
  <si>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Maximum</t>
  </si>
  <si>
    <t>Minimum</t>
  </si>
  <si>
    <t>(welded)</t>
  </si>
  <si>
    <t>(non-welded)</t>
  </si>
  <si>
    <r>
      <t>km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 xml:space="preserve"> (DRE)</t>
    </r>
  </si>
  <si>
    <t>total outflow volume</t>
  </si>
  <si>
    <t>Intra-caldera (welded)</t>
  </si>
  <si>
    <t>co-ignimbrite ash (non-welded)</t>
  </si>
  <si>
    <r>
      <t>± 88 km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 xml:space="preserve"> (DRE)</t>
    </r>
  </si>
  <si>
    <r>
      <t>± 87 km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 xml:space="preserve"> (DRE)</t>
    </r>
  </si>
  <si>
    <t>Magnitude:</t>
  </si>
  <si>
    <r>
      <t>M= 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(DRE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)*magma density (kgm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))-7</t>
    </r>
  </si>
  <si>
    <r>
      <t>M= 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(878 x10</t>
    </r>
    <r>
      <rPr>
        <vertAlign val="super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 xml:space="preserve">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)*2400 (kgm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))-7</t>
    </r>
  </si>
  <si>
    <r>
      <rPr>
        <b/>
        <u/>
        <sz val="11"/>
        <color theme="1"/>
        <rFont val="Calibri"/>
        <family val="2"/>
        <scheme val="minor"/>
      </rPr>
      <t>Magnitude</t>
    </r>
    <r>
      <rPr>
        <b/>
        <i/>
        <u/>
        <sz val="11"/>
        <color theme="1"/>
        <rFont val="Calibri"/>
        <family val="2"/>
        <scheme val="minor"/>
      </rPr>
      <t xml:space="preserve"> (M)</t>
    </r>
  </si>
  <si>
    <t>Anorthite NMNH 137041</t>
  </si>
  <si>
    <t>Analysis ID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</si>
  <si>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</si>
  <si>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</si>
  <si>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Al</t>
  </si>
  <si>
    <t>FeO*</t>
  </si>
  <si>
    <t>CaO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</si>
  <si>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</si>
  <si>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</si>
  <si>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>Total (original)</t>
  </si>
  <si>
    <t>Day1-1</t>
  </si>
  <si>
    <t>BDL</t>
  </si>
  <si>
    <t>Day2-1</t>
  </si>
  <si>
    <t>Day2-2</t>
  </si>
  <si>
    <t>Day2-3</t>
  </si>
  <si>
    <t>Day2-4</t>
  </si>
  <si>
    <t>Day2-5</t>
  </si>
  <si>
    <t>Day2-6</t>
  </si>
  <si>
    <t>Day2-7</t>
  </si>
  <si>
    <t>Day3-1</t>
  </si>
  <si>
    <t/>
  </si>
  <si>
    <t>Day3-2</t>
  </si>
  <si>
    <t>Day3-3</t>
  </si>
  <si>
    <t>Day3-4</t>
  </si>
  <si>
    <t>Day3-5</t>
  </si>
  <si>
    <t>Day3-6</t>
  </si>
  <si>
    <t>Day3-7</t>
  </si>
  <si>
    <t>Day3-8</t>
  </si>
  <si>
    <t>Day4-3</t>
  </si>
  <si>
    <t>Day4-6</t>
  </si>
  <si>
    <t>Day4-7</t>
  </si>
  <si>
    <t>Day4-8</t>
  </si>
  <si>
    <t>Day4-9</t>
  </si>
  <si>
    <t>Average:</t>
  </si>
  <si>
    <t>Reported value:</t>
  </si>
  <si>
    <t>% offset</t>
  </si>
  <si>
    <t>2sd</t>
  </si>
  <si>
    <r>
      <t>*FeO</t>
    </r>
    <r>
      <rPr>
        <i/>
        <vertAlign val="subscript"/>
        <sz val="10"/>
        <color theme="1"/>
        <rFont val="Calibri"/>
        <family val="2"/>
        <scheme val="minor"/>
      </rPr>
      <t xml:space="preserve">t </t>
    </r>
    <r>
      <rPr>
        <i/>
        <sz val="10"/>
        <color theme="1"/>
        <rFont val="Calibri"/>
        <family val="2"/>
        <scheme val="minor"/>
      </rPr>
      <t>= Feo as total Fe</t>
    </r>
  </si>
  <si>
    <t>Reported value from Jarosewich, E., Nelen, J. A., and Norberg, J. A. (1980) Reference Samples for Electron MicroprobeAnalysis. Geostandards Newsletter 4, p. 43-47</t>
  </si>
  <si>
    <t xml:space="preserve">Plagioclase analyses. </t>
  </si>
  <si>
    <t>Major oxides (wt%) from SEM-EDS, Otago University, New Zealand</t>
  </si>
  <si>
    <t>Analyses labelled core(or rim)-1,-2,-3,-4 = sequence from rim to core</t>
  </si>
  <si>
    <t>Plag CORES</t>
  </si>
  <si>
    <t>Na2O</t>
  </si>
  <si>
    <t>K2O</t>
  </si>
  <si>
    <t>Ti2O</t>
  </si>
  <si>
    <t>Al2O3</t>
  </si>
  <si>
    <t>FeO</t>
  </si>
  <si>
    <t>MgO</t>
  </si>
  <si>
    <t>%Ab</t>
  </si>
  <si>
    <t>%An</t>
  </si>
  <si>
    <t>%Or</t>
  </si>
  <si>
    <t>Plag.Col1.C2.core</t>
  </si>
  <si>
    <t>Plag.Col1.C3.core</t>
  </si>
  <si>
    <t>Plag.Col2.C1.core</t>
  </si>
  <si>
    <t>Plag.Col2.C2.core</t>
  </si>
  <si>
    <t>Plag.Col2.C3.core</t>
  </si>
  <si>
    <t>Plag.Col2.C4.core</t>
  </si>
  <si>
    <t>Plag.Col3.C1.core</t>
  </si>
  <si>
    <t>Plag.Col3.C4.core</t>
  </si>
  <si>
    <t>Plag.Col3.C6a.core</t>
  </si>
  <si>
    <t>Plag.Col3.C7.core</t>
  </si>
  <si>
    <t>Plag.Col3.C8a.core</t>
  </si>
  <si>
    <t>Plag.Col3.C8b.core</t>
  </si>
  <si>
    <t>Plag.Col3.C9.core</t>
  </si>
  <si>
    <t>Plag.Col3.C10.core-1</t>
  </si>
  <si>
    <t>Plag.Col3.C10.core-2</t>
  </si>
  <si>
    <t>Plag.Col3.C10.core-3</t>
  </si>
  <si>
    <t>Plag.Col3.C11.core</t>
  </si>
  <si>
    <t>Plag.Col3.C13.core</t>
  </si>
  <si>
    <t>Plag.Col3.C14.core-2</t>
  </si>
  <si>
    <t>Plag.Col3.C14.core-1</t>
  </si>
  <si>
    <t>Plag.Col3.C15.core</t>
  </si>
  <si>
    <t>Plag.Col3.C16.core</t>
  </si>
  <si>
    <t>Plag.Col4.C1.core</t>
  </si>
  <si>
    <t>Plag.Col4.C2.core</t>
  </si>
  <si>
    <t>Plag.Col4.C4.core</t>
  </si>
  <si>
    <t>Plag.Col4.C6.core</t>
  </si>
  <si>
    <t>Plag.Col4.C9.core</t>
  </si>
  <si>
    <t>Plag.Col4.C10.core</t>
  </si>
  <si>
    <t>Plag.Col5.C1.core</t>
  </si>
  <si>
    <t>Plag.Col5.C2.core</t>
  </si>
  <si>
    <t>Plag.Col5.C4.core</t>
  </si>
  <si>
    <t>Plag.Col5.C6.core-2</t>
  </si>
  <si>
    <t>Plag.Col5.C7.core</t>
  </si>
  <si>
    <t>Plag.Col5.C8.core</t>
  </si>
  <si>
    <t>Plag.Col5.C9.core</t>
  </si>
  <si>
    <t>Plag.Col5.C11.core</t>
  </si>
  <si>
    <t>Plag.Col6.C2.core</t>
  </si>
  <si>
    <t>Plag.Col6.C3.core</t>
  </si>
  <si>
    <t>Plag.Col6.C7.core</t>
  </si>
  <si>
    <t>Plag.Col6.C8.core</t>
  </si>
  <si>
    <t>Plag.Col6.C9.core</t>
  </si>
  <si>
    <t>Plag.Col7.C2.core</t>
  </si>
  <si>
    <t>Plag.Col7.C4.core</t>
  </si>
  <si>
    <t>Plag.Col8.C1.core-1</t>
  </si>
  <si>
    <t>Plag.Col8.C1.core-2</t>
  </si>
  <si>
    <t>Plag.Col8.C3.core</t>
  </si>
  <si>
    <t>Plag.Col8.C3.core-2</t>
  </si>
  <si>
    <t>Plag.Col8.C3.core-3</t>
  </si>
  <si>
    <t>BlockB.Plag.C4.core</t>
  </si>
  <si>
    <t>BlockB.Plag.C10.core</t>
  </si>
  <si>
    <t>BlockB.Plag.C12.core</t>
  </si>
  <si>
    <t>BlockB.Plag.C15.core</t>
  </si>
  <si>
    <t>ES112-501.C1b.Plag.core-2</t>
  </si>
  <si>
    <t>ES112-501.C1b.Plag.core-3</t>
  </si>
  <si>
    <t>ES112-501.C2.plag1.core</t>
  </si>
  <si>
    <t>ES112-501.C2.plag3.core</t>
  </si>
  <si>
    <t>ES112-501.c2.plag4.core</t>
  </si>
  <si>
    <t>ES112-501.C3.plag.core-3</t>
  </si>
  <si>
    <t>ES112-501.C4.plag.core-1</t>
  </si>
  <si>
    <t>ES112-501.C4.plag.core-2</t>
  </si>
  <si>
    <t>ES112-501.C4.plag.core-3</t>
  </si>
  <si>
    <t>ES112-501.C4.plag.core-4</t>
  </si>
  <si>
    <t>ES112-501.C5.plag.core-3</t>
  </si>
  <si>
    <t>ES112-501.C6.plag.core</t>
  </si>
  <si>
    <t>ES112-501.C7.plag2.core</t>
  </si>
  <si>
    <t>ES112-501.C7.plag3.core</t>
  </si>
  <si>
    <t>ES112-501.C7.plag4.core</t>
  </si>
  <si>
    <t>ES112-501.C8.plag.core-2</t>
  </si>
  <si>
    <t>ES112-501.C8.plag.core-1</t>
  </si>
  <si>
    <t>ES112-501.C11.Plag.core-1</t>
  </si>
  <si>
    <t>ES112-501.C13.plag.core-2</t>
  </si>
  <si>
    <t>ES112-501.C13.plag.core-3</t>
  </si>
  <si>
    <t>ES112-501.C21.plag.core-2</t>
  </si>
  <si>
    <t>ES112-483.C7b.plag3</t>
  </si>
  <si>
    <t>ES112-483.C11b.plag.core-3</t>
  </si>
  <si>
    <t>ES112-393.C25.plag.core1</t>
  </si>
  <si>
    <t>ES112-393.C25.plag.core2</t>
  </si>
  <si>
    <t>ES112-393.C21.plag.core</t>
  </si>
  <si>
    <t>ES112-393.C15.plag</t>
  </si>
  <si>
    <t>ES112-393.C15b.plag.core</t>
  </si>
  <si>
    <t>ES112-393.C13b.plag.core</t>
  </si>
  <si>
    <t>ES112-393.C11b.plag2.core</t>
  </si>
  <si>
    <t>ES112-393.C11b.plag1.core</t>
  </si>
  <si>
    <t>ES112-393.C10.plag.core</t>
  </si>
  <si>
    <t>ES112-393.C8.plag1.core</t>
  </si>
  <si>
    <t>ES112-393.C8.plag3.core</t>
  </si>
  <si>
    <t>ES112-393.C8a.plag1.core</t>
  </si>
  <si>
    <t>ES112-393.C7b.plag.core</t>
  </si>
  <si>
    <t>ES112-393.C6b.plag.core</t>
  </si>
  <si>
    <t>ES112-393.C5.plag.core1</t>
  </si>
  <si>
    <t>ES112-393.C5.plag.core2</t>
  </si>
  <si>
    <t>ES112-393.C5.plag.core3</t>
  </si>
  <si>
    <t>ES112-393.C4.plag1.core</t>
  </si>
  <si>
    <t>ES112-393.C4.plag2.core</t>
  </si>
  <si>
    <t>ES112-393.C4.plag3.core</t>
  </si>
  <si>
    <t>ES112-393.C4.plag.core4</t>
  </si>
  <si>
    <t>ES112-393.C4b.plag.core1</t>
  </si>
  <si>
    <t>ES112-393.C3b.plag2.core</t>
  </si>
  <si>
    <t>ES112-393.C3b.plag3.core</t>
  </si>
  <si>
    <t>ES112-393.C3.plag.core1</t>
  </si>
  <si>
    <t>ES112-393.C3.plag.core2</t>
  </si>
  <si>
    <t>ES112-393.C3.plag.core3</t>
  </si>
  <si>
    <t>ES112-393.C3.plag.core4</t>
  </si>
  <si>
    <t>ES112-393.C2.plag.core</t>
  </si>
  <si>
    <t>ES112-243.C1.plag.core1</t>
  </si>
  <si>
    <t>ES112-243.C1.plag.core2</t>
  </si>
  <si>
    <t>ES112-243.C1.plag.core3</t>
  </si>
  <si>
    <t>ES112-243.C1.plag.core4</t>
  </si>
  <si>
    <t>ES112-243.C3.plag.core</t>
  </si>
  <si>
    <t>ES112-243.C5.plag.core</t>
  </si>
  <si>
    <t>ES112-243.C6.Plag.core</t>
  </si>
  <si>
    <t>ES112-243.C8.Plag.core</t>
  </si>
  <si>
    <t>ES112-243.C11.Plag.core</t>
  </si>
  <si>
    <t>ES112-243.C12.plag.core</t>
  </si>
  <si>
    <t>ES112-243.C13.plag.core</t>
  </si>
  <si>
    <t>ES112-243.C15b.plag.core</t>
  </si>
  <si>
    <t>ES112-243.C18.Plag.core2</t>
  </si>
  <si>
    <t>ES112-243.C18.Plag.core3</t>
  </si>
  <si>
    <t>ES112-243.C18.Plag.core4</t>
  </si>
  <si>
    <t>ES112-243.C21b.plag.core</t>
  </si>
  <si>
    <t>ES112-243.C23.plag.core</t>
  </si>
  <si>
    <t>ES112-243.C24.plag.core</t>
  </si>
  <si>
    <t>ES112-165.C5.plag.core</t>
  </si>
  <si>
    <t>ES112-165.C6.plag.core1</t>
  </si>
  <si>
    <t>ES112-165.C6.plag.core2</t>
  </si>
  <si>
    <t>ES112-165.C6.plag.core3</t>
  </si>
  <si>
    <t>ES112-165.C6.plag.core4</t>
  </si>
  <si>
    <t>ES112-165.C6.plag.core5</t>
  </si>
  <si>
    <t>ES112-165.C7.plag.core</t>
  </si>
  <si>
    <t>ES112-165.C9.plag.core</t>
  </si>
  <si>
    <t>ES112-165.C10.plag.core</t>
  </si>
  <si>
    <t>ES112-165.C10.plag.core2</t>
  </si>
  <si>
    <t>ES112-165.C17.plag.core1</t>
  </si>
  <si>
    <t>ES112-165.C17.plag.core2</t>
  </si>
  <si>
    <t>ES112-165.C18.plag.core</t>
  </si>
  <si>
    <t>ES112-165.C20.plag.core1</t>
  </si>
  <si>
    <t>ES112-165.C20.plag.core2</t>
  </si>
  <si>
    <t>ES112-165.C20.plag.core3</t>
  </si>
  <si>
    <t>ES112-165.C21.plag.core</t>
  </si>
  <si>
    <t>Plag RIMS</t>
  </si>
  <si>
    <t>Plag.Col1.C1.rim</t>
  </si>
  <si>
    <t>Plag.Col1.C2.rim</t>
  </si>
  <si>
    <t>Plag.Col2.C1.rim</t>
  </si>
  <si>
    <t>Plag.Col2.C3.rim</t>
  </si>
  <si>
    <t>Plag.Coll2.C4.rim</t>
  </si>
  <si>
    <t>Plag.Col3.C1.rim</t>
  </si>
  <si>
    <t>Plag.Col3.C3.rim1</t>
  </si>
  <si>
    <t>Plag.Col3.C3.rim2</t>
  </si>
  <si>
    <t>Plag.Col3.C4.rim2</t>
  </si>
  <si>
    <t>Plag.Col3.C6a.rim</t>
  </si>
  <si>
    <t>Plag.Col3.C7.rim</t>
  </si>
  <si>
    <t>Plag.Col3.C8a.rim</t>
  </si>
  <si>
    <t>Plag.Col3.C10.rim</t>
  </si>
  <si>
    <t>Plag.Col3.C11.rim</t>
  </si>
  <si>
    <t>Plag.Col3.C13.rim</t>
  </si>
  <si>
    <t>Plag.Col3.C14.rim</t>
  </si>
  <si>
    <t>Plag.Col4.C1.rim</t>
  </si>
  <si>
    <t>Plag.Col4.C2.rim</t>
  </si>
  <si>
    <t>Plag.Col4.C8.rim</t>
  </si>
  <si>
    <t>Plag.Col4.C9.rim</t>
  </si>
  <si>
    <t>Plag.Col5.C6.rim</t>
  </si>
  <si>
    <t>Plag.Col5.C7.rim</t>
  </si>
  <si>
    <t>Plag.Col5.C8.rim</t>
  </si>
  <si>
    <t>Plag.Col5.C9.rim</t>
  </si>
  <si>
    <t>Plag.Col6.C3.rim</t>
  </si>
  <si>
    <t>Plag.Col6.C5.rim</t>
  </si>
  <si>
    <t>Plag.Col6.C7.rim</t>
  </si>
  <si>
    <t>Plag.Col7.C1.rim</t>
  </si>
  <si>
    <t>Plag.Col7.C4.rim</t>
  </si>
  <si>
    <t>Plag.Col7.C7.rim</t>
  </si>
  <si>
    <t>Plag.Col8.C1.rim</t>
  </si>
  <si>
    <t>Plag.Col8.C3.rim</t>
  </si>
  <si>
    <t>BlockB.Plag.C2.rim</t>
  </si>
  <si>
    <t>BlockB.Plag.C4.rim</t>
  </si>
  <si>
    <t>BlockB.Plag.C11.rim</t>
  </si>
  <si>
    <t>BlockB.Plag.C12.rim</t>
  </si>
  <si>
    <t>BlockB.Plag.C15.rim</t>
  </si>
  <si>
    <t>ES112-501.C2.plag1.rim</t>
  </si>
  <si>
    <t>ES112-501.C8.plag.rim</t>
  </si>
  <si>
    <t>ES112-501.C11.Plag.rim</t>
  </si>
  <si>
    <t>ES112-501.C11d.Plag.rim</t>
  </si>
  <si>
    <t>ES112-501.C11e.Plag.rim2</t>
  </si>
  <si>
    <t>ES112-501.C13.plag.rim3</t>
  </si>
  <si>
    <t>ES112-483.C11b.plag.rim</t>
  </si>
  <si>
    <t>ES112-393.C25.plag.rim</t>
  </si>
  <si>
    <t>ES112-393.C23.plag.rim</t>
  </si>
  <si>
    <t>ES112-393.C21.plag.rim</t>
  </si>
  <si>
    <t>ES112-393.C15b.plag.rim</t>
  </si>
  <si>
    <t>ES112-393.C14.plag.rim</t>
  </si>
  <si>
    <t>ES112-393.C13b.plag.rim</t>
  </si>
  <si>
    <t>ES112-393.C11.plag.rim</t>
  </si>
  <si>
    <t>ES112-393.C11b.plag3.rim</t>
  </si>
  <si>
    <t>ES112-393.C8a.plag1.rim</t>
  </si>
  <si>
    <t>ES112-393.C8b.plag.rim</t>
  </si>
  <si>
    <t>ES112-393.C7b.plag.rim</t>
  </si>
  <si>
    <t>ES112-393.C6b.plag.rim</t>
  </si>
  <si>
    <t>ES112-393.C4b.plag.rim</t>
  </si>
  <si>
    <t>ES112-393.C3b.plag3.rim</t>
  </si>
  <si>
    <t>ES112-393.C3.plag.rim</t>
  </si>
  <si>
    <t>ES112-243.C1.plag.rim</t>
  </si>
  <si>
    <t>ES112-243.C6.Plag.rim</t>
  </si>
  <si>
    <t>ES112-243.C8.Plag.rim</t>
  </si>
  <si>
    <t>ES112-243.C11.Plag.rim</t>
  </si>
  <si>
    <t>ES112-243.C12.plag.rim</t>
  </si>
  <si>
    <t>ES112-243.C13.plag.rim</t>
  </si>
  <si>
    <t>ES112-243.C15b.plag.rim</t>
  </si>
  <si>
    <t>ES112-243.C21b.plag.rim</t>
  </si>
  <si>
    <t>ES112-243.C23.plag.rim</t>
  </si>
  <si>
    <t>ES112-243.C24.plag.rim</t>
  </si>
  <si>
    <t>ES112-165.C5.plag.rim</t>
  </si>
  <si>
    <t>ES112-165.C6.plag.rim</t>
  </si>
  <si>
    <t>ES112-165.C7.plag.rim</t>
  </si>
  <si>
    <t>ES112-165.C9.plag.rim</t>
  </si>
  <si>
    <t>ES112-165.C10.plag.rim</t>
  </si>
  <si>
    <t>ES112-165.C14.Plag.rim</t>
  </si>
  <si>
    <t>ES112-165.C17.plag.rim</t>
  </si>
  <si>
    <t>ES112-165.C18.plag.rim</t>
  </si>
  <si>
    <t>ES112-165.C20.plag.rim</t>
  </si>
  <si>
    <t>Hypersthene (USNM746)</t>
  </si>
  <si>
    <t>Kakanui augite (NMNH 122142)</t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</si>
  <si>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</si>
  <si>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Day4-1</t>
  </si>
  <si>
    <t>Day4-2</t>
  </si>
  <si>
    <t>Day4-4</t>
  </si>
  <si>
    <t>Day4-5</t>
  </si>
  <si>
    <t>Px CORES</t>
  </si>
  <si>
    <t>%Wo</t>
  </si>
  <si>
    <t>%Fs</t>
  </si>
  <si>
    <t>%En</t>
  </si>
  <si>
    <t>Px.Col1.C1.core</t>
  </si>
  <si>
    <t>Px.Col1.C3.core</t>
  </si>
  <si>
    <t>Px.Col1.C4.core</t>
  </si>
  <si>
    <t>Px.Col1.C5.core</t>
  </si>
  <si>
    <t>Px.Col1.C6.core</t>
  </si>
  <si>
    <t>Px.Col1.C7.core</t>
  </si>
  <si>
    <t>Px.Col1.C8.core</t>
  </si>
  <si>
    <t>Px.Col1.C9.core</t>
  </si>
  <si>
    <t>Px.Col1.C10.core</t>
  </si>
  <si>
    <t>Px.Col1.C11.core</t>
  </si>
  <si>
    <t>Px.Col1.C12.core</t>
  </si>
  <si>
    <t>Px.Col2.C1.core</t>
  </si>
  <si>
    <t>Px.Col2.C2.core</t>
  </si>
  <si>
    <t>Px.Col2.C3.core</t>
  </si>
  <si>
    <t>Px.Col2.C4.core</t>
  </si>
  <si>
    <t>Px.Col2.C6.core</t>
  </si>
  <si>
    <t>Px.Col2.C7.core</t>
  </si>
  <si>
    <t>Px.Col2.C8.core</t>
  </si>
  <si>
    <t>Px.Col2.C9.core</t>
  </si>
  <si>
    <t>Px.Col2.C10.core</t>
  </si>
  <si>
    <t>Px.Col2.C11.core</t>
  </si>
  <si>
    <t>Px.Col2.C12.core</t>
  </si>
  <si>
    <t>Px.Col2.C13.core</t>
  </si>
  <si>
    <t>Px.Col2.C14.core</t>
  </si>
  <si>
    <t>Px.Col2.C15.core</t>
  </si>
  <si>
    <t>Px.Col2.C16.core</t>
  </si>
  <si>
    <t>Px.Col2.C17.core</t>
  </si>
  <si>
    <t>Px.Col2.C18.core</t>
  </si>
  <si>
    <t>Px.Col2.C19.core</t>
  </si>
  <si>
    <t>Px.Col3.C1.core</t>
  </si>
  <si>
    <t>Px.Col3.C2.core</t>
  </si>
  <si>
    <t>Px.Col3.C3.core</t>
  </si>
  <si>
    <t>Px.Col3.C4.core</t>
  </si>
  <si>
    <t>Px.Col3.C5.core</t>
  </si>
  <si>
    <t>Px.Col3.C6.core</t>
  </si>
  <si>
    <t>Px.Col3.C7.core</t>
  </si>
  <si>
    <t>Px.Col3.C8.core</t>
  </si>
  <si>
    <t>Px.Col3.C9.core</t>
  </si>
  <si>
    <t>Px.Col3.C10.core</t>
  </si>
  <si>
    <t>Px.Col3.C11.core</t>
  </si>
  <si>
    <t>Px.Col4.C1.core</t>
  </si>
  <si>
    <t>Px.Col4.C2.core</t>
  </si>
  <si>
    <t>Px.Col4.C3.core</t>
  </si>
  <si>
    <t>Px.Col4.C4.core</t>
  </si>
  <si>
    <t>Px.Col4.C6.core</t>
  </si>
  <si>
    <t>Px.Col4.C7.core</t>
  </si>
  <si>
    <t>Px.Col4.C8.core</t>
  </si>
  <si>
    <t>Px.Col4.C11.core</t>
  </si>
  <si>
    <t>Px.Col5.C1.core</t>
  </si>
  <si>
    <t>Px.Col5.C4.core1</t>
  </si>
  <si>
    <t>Px.Col5.C6.core</t>
  </si>
  <si>
    <t>Px.Col5.C8.core</t>
  </si>
  <si>
    <t>Px.Col5.C11.core</t>
  </si>
  <si>
    <t>Px.Col6.C2.core</t>
  </si>
  <si>
    <t>Px.Col6.C5.core</t>
  </si>
  <si>
    <t>Px.Col6.C6.core</t>
  </si>
  <si>
    <t>Px.Col7.C3.core</t>
  </si>
  <si>
    <t>Px.Col8.C4.core</t>
  </si>
  <si>
    <t>Px.Col8.C3.core</t>
  </si>
  <si>
    <t>Px.Col8.C2.core</t>
  </si>
  <si>
    <t>Px.Col9.C1.core</t>
  </si>
  <si>
    <t>Px.Col9.C2.core</t>
  </si>
  <si>
    <t>Px.Col9.C3.core</t>
  </si>
  <si>
    <t>ES112-501.C1.Px.core</t>
  </si>
  <si>
    <t>ES112-501.C2.Px1.core</t>
  </si>
  <si>
    <t>ES112-501.C2.Px2.core</t>
  </si>
  <si>
    <t>ES112-501.C2.Px1.core2</t>
  </si>
  <si>
    <t>ES112-501.C9.Px.core</t>
  </si>
  <si>
    <t>ES112-501.C10.Px.core</t>
  </si>
  <si>
    <t>ES112-501.C11.Px.core</t>
  </si>
  <si>
    <t>ES112-501.C12.Px.core</t>
  </si>
  <si>
    <t>ES112-501.C14.Px1.core</t>
  </si>
  <si>
    <t>ES112-501.C15.Px.core</t>
  </si>
  <si>
    <t>ES112-501.C22.Px2.core</t>
  </si>
  <si>
    <t>ES112-501.C24.Px.core</t>
  </si>
  <si>
    <t>ES112-483.C2.px1</t>
  </si>
  <si>
    <t>ES112-483.C2.px3</t>
  </si>
  <si>
    <t>ES112-483.C3b.px2.core</t>
  </si>
  <si>
    <t>ES112-483.C7b.px5.core</t>
  </si>
  <si>
    <t>ES112-393.C23.Px.core1</t>
  </si>
  <si>
    <t>ES112-393.C23.Px.core2</t>
  </si>
  <si>
    <t>ES112-393.C6.Px.spot1</t>
  </si>
  <si>
    <t>ES112-393.C6.Px.spot2</t>
  </si>
  <si>
    <t>ES112-393.C4.px.core</t>
  </si>
  <si>
    <t>ES112-393.C4.px.core2</t>
  </si>
  <si>
    <t>ES112-393.C4.px.core3</t>
  </si>
  <si>
    <t>ES112-393.C1.Px.core</t>
  </si>
  <si>
    <t>ES112-243.C10.Px.core</t>
  </si>
  <si>
    <t>ES112-243.C14.px.core</t>
  </si>
  <si>
    <t>ES112-243.C15.px1.core</t>
  </si>
  <si>
    <t>ES112-243.C15.px2.core</t>
  </si>
  <si>
    <t>ES112-243.C16.Px.core</t>
  </si>
  <si>
    <t>ES112-243.C17.Px.core</t>
  </si>
  <si>
    <t>ES112-243.C19.Px.core</t>
  </si>
  <si>
    <t>ES112-243.C20.Px.core2</t>
  </si>
  <si>
    <t>ES112-243.C22.Px1.core</t>
  </si>
  <si>
    <t>ES112-243.C22.Px2.core</t>
  </si>
  <si>
    <t>ES112-165.C13.Px.core</t>
  </si>
  <si>
    <t>ES112-501</t>
  </si>
  <si>
    <t>Px RIMS</t>
  </si>
  <si>
    <t>Px.Col1.C1.rim</t>
  </si>
  <si>
    <t>Px.Col1.C2.rim</t>
  </si>
  <si>
    <t>Px.Col1.C8.rim1</t>
  </si>
  <si>
    <t>Px.Col1.C8.rim2</t>
  </si>
  <si>
    <t>Px.Col1.C8.rim3</t>
  </si>
  <si>
    <t>Px.Col1.C10.rim</t>
  </si>
  <si>
    <t>Px.Col1.C12.rim</t>
  </si>
  <si>
    <t>Px.Col2.C2.rim</t>
  </si>
  <si>
    <t>Px.Col2.C4.rim</t>
  </si>
  <si>
    <t>Px.Col2.C7.rim</t>
  </si>
  <si>
    <t>Px.Col2.C8.rim</t>
  </si>
  <si>
    <t>Px.Col2.C9.rim</t>
  </si>
  <si>
    <t>Px.Col2.C10.rim</t>
  </si>
  <si>
    <t>Px.Col2.C12.rim1</t>
  </si>
  <si>
    <t>Px.Col2.C13.rim</t>
  </si>
  <si>
    <t>Px.Col2.C15.rim</t>
  </si>
  <si>
    <t>Px.Col2.C16.rim</t>
  </si>
  <si>
    <t>Px.Col2.C17.rim</t>
  </si>
  <si>
    <t>Px.Col2.C18.rim1</t>
  </si>
  <si>
    <t>Px.Col3.C1.rim</t>
  </si>
  <si>
    <t>Px.Col3.C2.rim</t>
  </si>
  <si>
    <t>Px.Col3.C4.rim</t>
  </si>
  <si>
    <t>Px.Col3.C5.rim</t>
  </si>
  <si>
    <t>Px.Col3.C6.rim</t>
  </si>
  <si>
    <t>Px.Col3.C7.rim</t>
  </si>
  <si>
    <t>Px.Col3.C9.rim</t>
  </si>
  <si>
    <t>Px.Col3.C10.rim</t>
  </si>
  <si>
    <t>Px.Col3.C12.rim</t>
  </si>
  <si>
    <t>Px.Col4.C1.rim</t>
  </si>
  <si>
    <t>Px.Col4.C3.rim</t>
  </si>
  <si>
    <t>Px.Col4.C4.rim</t>
  </si>
  <si>
    <t>Px.Col4.C5.rim</t>
  </si>
  <si>
    <t>Px.Col4.C6.rim2</t>
  </si>
  <si>
    <t>Px.Col4.C7.rim</t>
  </si>
  <si>
    <t>Px.Col4.C8.rim4</t>
  </si>
  <si>
    <t>Px.Col4.C9.rim1</t>
  </si>
  <si>
    <t>Px.Col4.C11.rim</t>
  </si>
  <si>
    <t>Px.Col4.C10.rim</t>
  </si>
  <si>
    <t>Px.Col5.C2.rim</t>
  </si>
  <si>
    <t>Px.Col5.C3.rim</t>
  </si>
  <si>
    <t>Px.Col5.C5.rim</t>
  </si>
  <si>
    <t>Px.Col5.C6.rim</t>
  </si>
  <si>
    <t>Px.Col5.C8.rim</t>
  </si>
  <si>
    <t>Px.Col5.C10.rim</t>
  </si>
  <si>
    <t>Px.Col6.C2.rim2</t>
  </si>
  <si>
    <t>Px.Col6.C4.rim</t>
  </si>
  <si>
    <t>Px.Col6.C5.rim</t>
  </si>
  <si>
    <t>Px.Col6.C6.rim1</t>
  </si>
  <si>
    <t>Px.Col7.C1.rim</t>
  </si>
  <si>
    <t>Px.Col7.C2.rim</t>
  </si>
  <si>
    <t>Px.Col7.C4.rim</t>
  </si>
  <si>
    <t>Px.Col7.C5.rim</t>
  </si>
  <si>
    <t>Px.Col8.C2.rim</t>
  </si>
  <si>
    <t>Px.Col8.C1.rim</t>
  </si>
  <si>
    <t>Px.Col9.C1.rim</t>
  </si>
  <si>
    <t>Px.Col9.C2.rim</t>
  </si>
  <si>
    <t>ES112-501.C1.Px.rim</t>
  </si>
  <si>
    <t>ES112-501.C2.Px1.rim</t>
  </si>
  <si>
    <t>ES112-501.C9.Px.rim2</t>
  </si>
  <si>
    <t>ES112-501.C10.Px.rim2</t>
  </si>
  <si>
    <t>ES112-501.C11.Px.rim1</t>
  </si>
  <si>
    <t>ES112-501.C12.Px.rim1</t>
  </si>
  <si>
    <t>ES112-501.C14.Px1.rim2</t>
  </si>
  <si>
    <t>ES112-501.C15.Px.rim1</t>
  </si>
  <si>
    <t>ES112-501.C22.Px.rim1</t>
  </si>
  <si>
    <t>ES112-501.C23.Px.rim2</t>
  </si>
  <si>
    <t>ES112-501.C24.Px.rim2</t>
  </si>
  <si>
    <t>ES112-483.C3b.px2.rim</t>
  </si>
  <si>
    <t>ES112-483.C4.px.2.rim</t>
  </si>
  <si>
    <t>ES112-393.C1.Px.rim</t>
  </si>
  <si>
    <t>Px.Col2.C18.rim2</t>
  </si>
  <si>
    <t>Mg#</t>
  </si>
  <si>
    <t>Kakanui Hornblende-1</t>
  </si>
  <si>
    <t>Kakanui Hornblende-2</t>
  </si>
  <si>
    <t>Kakanui Hornblende-3</t>
  </si>
  <si>
    <t>Kakanui Hornblende-4</t>
  </si>
  <si>
    <t>Kakanui Hornblende-5</t>
  </si>
  <si>
    <t>Kakanui Hornblende-6</t>
  </si>
  <si>
    <t>MnO</t>
  </si>
  <si>
    <t>*BDL*</t>
  </si>
  <si>
    <r>
      <t>Cr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</si>
  <si>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Kakanui Hornblende (NMNH 143965)</t>
  </si>
  <si>
    <t>average</t>
  </si>
  <si>
    <t>Preferred value</t>
  </si>
  <si>
    <t>Engels Hornblende</t>
  </si>
  <si>
    <t xml:space="preserve">Engels-01 </t>
  </si>
  <si>
    <t xml:space="preserve">Engels-02 </t>
  </si>
  <si>
    <t xml:space="preserve">Engels-03 </t>
  </si>
  <si>
    <t xml:space="preserve">Engels-04 </t>
  </si>
  <si>
    <t xml:space="preserve">Engels-05 </t>
  </si>
  <si>
    <t xml:space="preserve">Engels-06 </t>
  </si>
  <si>
    <t xml:space="preserve">Engels-07 </t>
  </si>
  <si>
    <t xml:space="preserve">Engels-08 </t>
  </si>
  <si>
    <t>Reported value from Huebner, J. S., &amp; Woodruff, M. E. (1985). Chemical compositions and critical evaluation of microprobe standards available from the Reston microprobe facility. US Geological Survey Open File Report, 85(718), 45.</t>
  </si>
  <si>
    <t>Analytical Session 1:</t>
  </si>
  <si>
    <t>Victoria University of Wellington</t>
  </si>
  <si>
    <t>Hbl Cores</t>
  </si>
  <si>
    <t xml:space="preserve">P8-Es112-501'-Hbl-01 </t>
  </si>
  <si>
    <t xml:space="preserve">P8-Es112-501'-Hbl-02 </t>
  </si>
  <si>
    <t xml:space="preserve">P8-Es112-501'-Hbl-03 </t>
  </si>
  <si>
    <t xml:space="preserve">P8-Es112-501'-Hbl-04 </t>
  </si>
  <si>
    <t xml:space="preserve">P8-Es112-501'-Hbl-05 </t>
  </si>
  <si>
    <t xml:space="preserve">P8-Es112-501'-Hbl-06 </t>
  </si>
  <si>
    <t xml:space="preserve">P8-Es112-501'-Hbl-08 </t>
  </si>
  <si>
    <t xml:space="preserve">P8-Es112-501'-Hbl-09 </t>
  </si>
  <si>
    <t xml:space="preserve">P8-Es112-501'-Hbl-10 </t>
  </si>
  <si>
    <t xml:space="preserve">P8-Es112-501'-Hbl-11 </t>
  </si>
  <si>
    <t xml:space="preserve">P8-Es112-501'-Hbl-12 </t>
  </si>
  <si>
    <t xml:space="preserve">P8-Es112-501'-Hbl-13 </t>
  </si>
  <si>
    <t xml:space="preserve">P8-Es112-501'-Hbl-14 </t>
  </si>
  <si>
    <t xml:space="preserve">P8-Es112-501'-Hbl-15 </t>
  </si>
  <si>
    <t xml:space="preserve">P10-Es112-483'-Hbl-01 </t>
  </si>
  <si>
    <t xml:space="preserve">P10-Es112-483'-Hbl-02 </t>
  </si>
  <si>
    <t xml:space="preserve">P10-Es112-483'-Hbl-03 </t>
  </si>
  <si>
    <t xml:space="preserve">P10-Es112-483'-Hbl-04 </t>
  </si>
  <si>
    <t xml:space="preserve">P10-Es112-483'-Hbl-05 </t>
  </si>
  <si>
    <t xml:space="preserve">P10-Es112-483'-Hbl-06 </t>
  </si>
  <si>
    <t xml:space="preserve">P10-Es112-483'-Hbl-07 Line 001 </t>
  </si>
  <si>
    <t xml:space="preserve">P10-Es112-483'-Hbl-08 </t>
  </si>
  <si>
    <t xml:space="preserve">P10-Es112-483'-Hbl-09 </t>
  </si>
  <si>
    <t xml:space="preserve">P10-Es112-483'-Hbl-10 </t>
  </si>
  <si>
    <t xml:space="preserve">P10-Es112-483'-Hbl-11 </t>
  </si>
  <si>
    <t xml:space="preserve">P10-Es112-483'-Hbl-12 </t>
  </si>
  <si>
    <t xml:space="preserve">P10-Es112-483'-Hbl-13 </t>
  </si>
  <si>
    <t xml:space="preserve">P10-Es112-483'-Hbl-14 Line 001 </t>
  </si>
  <si>
    <t xml:space="preserve">P12-Es112-366'-Hbl-01 </t>
  </si>
  <si>
    <t xml:space="preserve">P12-Es112-366'-Hbl-02 </t>
  </si>
  <si>
    <t xml:space="preserve">P12-Es112-366'-Hbl-03 </t>
  </si>
  <si>
    <t xml:space="preserve">P12-Es112-366'-Hbl-04 </t>
  </si>
  <si>
    <t xml:space="preserve">P12-Es112-366'-Hbl-05 </t>
  </si>
  <si>
    <t xml:space="preserve">P12-Es112-366'-Hbl-06 </t>
  </si>
  <si>
    <t xml:space="preserve">P12-Es112-366'-Hbl-07 </t>
  </si>
  <si>
    <t xml:space="preserve">P12-Es112-366'-Hbl-08 </t>
  </si>
  <si>
    <t xml:space="preserve">P12-Es112-366'-Hbl-09 </t>
  </si>
  <si>
    <t xml:space="preserve">P12-Es112-366'-Hbl-10 </t>
  </si>
  <si>
    <t xml:space="preserve">P12-Es112-366'-Hbl-11 </t>
  </si>
  <si>
    <t xml:space="preserve">P12-Es112-366'-Hbl-12 </t>
  </si>
  <si>
    <t xml:space="preserve">P14-Es112-165'-Hbl-01 </t>
  </si>
  <si>
    <t xml:space="preserve">P14-Es112-165'-Hbl-02 </t>
  </si>
  <si>
    <t xml:space="preserve">P14-Es112-165'-Hbl-04 </t>
  </si>
  <si>
    <t xml:space="preserve">P14-Es112-165'-Hbl-05 </t>
  </si>
  <si>
    <t xml:space="preserve">P14-Es112-165'-Hbl-06 </t>
  </si>
  <si>
    <t xml:space="preserve">P14-Es112-165'-Hbl-08 </t>
  </si>
  <si>
    <t xml:space="preserve">P14-Es112-165'-Hbl-09 </t>
  </si>
  <si>
    <t xml:space="preserve">P14-Es112-165'-Hbl-10 </t>
  </si>
  <si>
    <t xml:space="preserve">P13-Es112-243'-hbl-01 </t>
  </si>
  <si>
    <t xml:space="preserve">P13-Es112-243'-hbl-02 </t>
  </si>
  <si>
    <t xml:space="preserve">P13-Es112-243'-hbl-03 </t>
  </si>
  <si>
    <t xml:space="preserve">P13-Es112-243'-hbl-04 </t>
  </si>
  <si>
    <t xml:space="preserve">P13-Es112-243'-hbl-07 </t>
  </si>
  <si>
    <t>Species (Locock 2014)</t>
  </si>
  <si>
    <t>magnesio-ferri-hornblende</t>
  </si>
  <si>
    <t>magnesio-hastingsite</t>
  </si>
  <si>
    <t>Hbl Rims</t>
  </si>
  <si>
    <t xml:space="preserve">P8-Es112-501'-Hbl-03r </t>
  </si>
  <si>
    <t xml:space="preserve">P8-Es112-501'-Hbl-04r </t>
  </si>
  <si>
    <t xml:space="preserve">P8-Es112-501'-Hbl-05r </t>
  </si>
  <si>
    <t xml:space="preserve">P8-Es112-501'-Hbl-06r </t>
  </si>
  <si>
    <t xml:space="preserve">P8-Es112-501'-Hbl-08r </t>
  </si>
  <si>
    <t xml:space="preserve">P8-Es112-501'-Hbl-9r </t>
  </si>
  <si>
    <t xml:space="preserve">P8-Es112-501'-Hbl-10r </t>
  </si>
  <si>
    <t xml:space="preserve">P8-Es112-501'-Hbl-11r </t>
  </si>
  <si>
    <t xml:space="preserve">P8-Es112-501'-Hbl-12r </t>
  </si>
  <si>
    <t xml:space="preserve">P8-Es112-501'-Hbl-13r </t>
  </si>
  <si>
    <t xml:space="preserve">P8-Es112-501'-Hbl-14r </t>
  </si>
  <si>
    <t xml:space="preserve">P8-Es112-501'-Hbl-15r </t>
  </si>
  <si>
    <t xml:space="preserve">P10-Es112-483'-Hbl-01r </t>
  </si>
  <si>
    <t xml:space="preserve">P10-Es112-483'-Hbl-02r </t>
  </si>
  <si>
    <t xml:space="preserve">P10-Es112-483'-Hbl-03r </t>
  </si>
  <si>
    <t xml:space="preserve">P10-Es112-483'-Hbl-04r </t>
  </si>
  <si>
    <t xml:space="preserve">P10-Es112-483'-Hbl-05r </t>
  </si>
  <si>
    <t xml:space="preserve">P10-Es112-483'-Hbl-06r </t>
  </si>
  <si>
    <t xml:space="preserve">P10-Es112-483'-Hbl-07 Line 004 </t>
  </si>
  <si>
    <t xml:space="preserve">P10-Es112-483'-Hbl-9r </t>
  </si>
  <si>
    <t xml:space="preserve">P10-Es112-483'-Hbl-10r </t>
  </si>
  <si>
    <t xml:space="preserve">P10-Es112-483'-Hbl-11r </t>
  </si>
  <si>
    <t xml:space="preserve">P10-Es112-483'-Hbl-12r </t>
  </si>
  <si>
    <t xml:space="preserve">P10-Es112-483'-Hbl-13r </t>
  </si>
  <si>
    <t xml:space="preserve">P10-Es112-483'-Hbl-14 Line 005 </t>
  </si>
  <si>
    <t xml:space="preserve">P12-Es112-366'-Hbl-01r </t>
  </si>
  <si>
    <t xml:space="preserve">P12-Es112-366'-Hbl-02r </t>
  </si>
  <si>
    <t xml:space="preserve">P12-Es112-366'-Hbl-03r </t>
  </si>
  <si>
    <t xml:space="preserve">P12-Es112-366'-Hbl-04r </t>
  </si>
  <si>
    <t xml:space="preserve">P12-Es112-366'-Hbl-05r </t>
  </si>
  <si>
    <t xml:space="preserve">P12-Es112-366'-Hbl-06r </t>
  </si>
  <si>
    <t xml:space="preserve">P12-Es112-366'-Hbl-07r </t>
  </si>
  <si>
    <t xml:space="preserve">P12-Es112-366'-Hbl-08r </t>
  </si>
  <si>
    <t xml:space="preserve">P12-Es112-366'-Hbl-9r </t>
  </si>
  <si>
    <t xml:space="preserve">P12-Es112-366'-Hbl-10r </t>
  </si>
  <si>
    <t xml:space="preserve">P12-Es112-366'-Hbl-12r </t>
  </si>
  <si>
    <t xml:space="preserve">P14-Es112-165'-Hbl-01r </t>
  </si>
  <si>
    <t xml:space="preserve">P14-Es112-165'-Hbl-02r </t>
  </si>
  <si>
    <t xml:space="preserve">P14-Es112-165'-Hbl-03r </t>
  </si>
  <si>
    <t xml:space="preserve">P14-Es112-165'-Hbl-04r </t>
  </si>
  <si>
    <t xml:space="preserve">P14-Es112-165'-Hbl-05r </t>
  </si>
  <si>
    <t xml:space="preserve">P14-Es112-165'-Hbl-06r </t>
  </si>
  <si>
    <t xml:space="preserve">P14-Es112-165'-Hbl-08r </t>
  </si>
  <si>
    <t xml:space="preserve">P14-Es112-165'-Hbl-9r </t>
  </si>
  <si>
    <t xml:space="preserve">P14-Es112-165'-Hbl-10r </t>
  </si>
  <si>
    <t xml:space="preserve">P13-Es112-243'-hbl-01r </t>
  </si>
  <si>
    <t xml:space="preserve">P13-Es112-243'-hbl-02r </t>
  </si>
  <si>
    <t xml:space="preserve">P13-Es112-243'-hbl-03r </t>
  </si>
  <si>
    <t xml:space="preserve">P13-Es112-243'-hbl-04r </t>
  </si>
  <si>
    <t xml:space="preserve">P13-Es112-243'-hbl-05r </t>
  </si>
  <si>
    <t xml:space="preserve">P13-Es112-243'-hbl-06r </t>
  </si>
  <si>
    <t xml:space="preserve">P13-Es112-243'-hbl-07r </t>
  </si>
  <si>
    <t xml:space="preserve">P8-Es112-501'-Hbl-01r </t>
  </si>
  <si>
    <t>Analytical Session 2:</t>
  </si>
  <si>
    <t>University of Auckland</t>
  </si>
  <si>
    <t>Hbl.Col1.C1.core</t>
  </si>
  <si>
    <t>Hbl.Col1.C2.core</t>
  </si>
  <si>
    <t>Hbl.Col1.C3.core</t>
  </si>
  <si>
    <t>Hbl.Col1.C4.core</t>
  </si>
  <si>
    <t>Hbl.Col1.C5.core</t>
  </si>
  <si>
    <t>Hbl.Col1.C6.core</t>
  </si>
  <si>
    <t>Hbl.Col1.C7.core</t>
  </si>
  <si>
    <t>Hbl.Col1.C8.core</t>
  </si>
  <si>
    <t>Hbl.Col1.C9.core</t>
  </si>
  <si>
    <t>Hbl.Col1.C10.core</t>
  </si>
  <si>
    <t>Hbl.Col2.C1.core</t>
  </si>
  <si>
    <t>Hbl.Col2.C2.core</t>
  </si>
  <si>
    <t>Hbl.Col2.C3.core</t>
  </si>
  <si>
    <t>Hbl.Col2.C4.core</t>
  </si>
  <si>
    <t>Hbl.Col2.C5.core</t>
  </si>
  <si>
    <t>Hbl.Col2.C6.core</t>
  </si>
  <si>
    <t>Hbl.Col2.C8.core</t>
  </si>
  <si>
    <t>Hbl.Col3.C1.core</t>
  </si>
  <si>
    <t>Hbl.Col3.C2.core</t>
  </si>
  <si>
    <t>Hbl.Col3.C3.core</t>
  </si>
  <si>
    <t>Hbl.Col3.C5.core</t>
  </si>
  <si>
    <t>Hbl.Col3.C6.core</t>
  </si>
  <si>
    <t>Hbl.Col3.C7.core</t>
  </si>
  <si>
    <t>Hbl.Col4.C1.core</t>
  </si>
  <si>
    <t>Hbl.Col4.C2.core</t>
  </si>
  <si>
    <t>Hbl.Col4.C3.core</t>
  </si>
  <si>
    <t>Hbl.Col4.C4.core</t>
  </si>
  <si>
    <t>Hbl.Col4.C5.core</t>
  </si>
  <si>
    <t>Hbl.Col5.C1.core</t>
  </si>
  <si>
    <t>Hbl.Col5.C2.core.1</t>
  </si>
  <si>
    <t>Hbl.Col5.C4.core</t>
  </si>
  <si>
    <t>Hbl.Col5.C3.core.dark</t>
  </si>
  <si>
    <t>Hbl.Col5.C3.core.light</t>
  </si>
  <si>
    <t>Hbl.Col5.C5.core</t>
  </si>
  <si>
    <t>Hbl.Col5.C6.core</t>
  </si>
  <si>
    <t>Hbl.Col5.C7.core</t>
  </si>
  <si>
    <t>Hbl.Col5.C9.core</t>
  </si>
  <si>
    <t>Hbl.Col6.C6.core1</t>
  </si>
  <si>
    <t>Hbl.Col6.C6.core2</t>
  </si>
  <si>
    <t>Hbl.Col6.C6.core3</t>
  </si>
  <si>
    <t>Hbl.Col6.C6.core4</t>
  </si>
  <si>
    <t>Ti-rich magnesio-hastingsite</t>
  </si>
  <si>
    <t>magnesio-hornblende</t>
  </si>
  <si>
    <t>Hbl.Col1.C5.rim</t>
  </si>
  <si>
    <t>Hbl.Col1.C8.rim</t>
  </si>
  <si>
    <t>Hbl.Col1.C9.rim</t>
  </si>
  <si>
    <t>Hbl.Col1.C10.rim</t>
  </si>
  <si>
    <t>Hbl.Col2.C1.rim</t>
  </si>
  <si>
    <t>Hbl.Col2.C2.rim</t>
  </si>
  <si>
    <t>Hbl.Col2.C3.rim</t>
  </si>
  <si>
    <t>Hbl.Col2.C5.rim</t>
  </si>
  <si>
    <t>Hbl.Col2.C6.rim</t>
  </si>
  <si>
    <t>Hbl.Col3.C2.rim</t>
  </si>
  <si>
    <t>Hbl.Col3.C3.rim</t>
  </si>
  <si>
    <t>Hbl.Col3.C4.rim</t>
  </si>
  <si>
    <t>Hbl.Col3.C5.rim</t>
  </si>
  <si>
    <t>Hbl.Col4.C4.rim</t>
  </si>
  <si>
    <t>Hbl.Col4.C5.rim</t>
  </si>
  <si>
    <t>Hbl.Col5.C1.rim</t>
  </si>
  <si>
    <t>Hbl.Col5.C2.rim</t>
  </si>
  <si>
    <t>Hbl.Col5.C3.rim</t>
  </si>
  <si>
    <t>Hbl.Col5.C5.rim</t>
  </si>
  <si>
    <t>Hbl.Col5.C6.rim</t>
  </si>
  <si>
    <t>Hbl.Col5.C9.rim</t>
  </si>
  <si>
    <t>Hbl.Col6.C6.rim</t>
  </si>
  <si>
    <t>ferri-tschermakite</t>
  </si>
  <si>
    <t>Ti-rich pargasite</t>
  </si>
  <si>
    <t>Hbl Mid</t>
  </si>
  <si>
    <t>Hbl.Col1.C4.mid</t>
  </si>
  <si>
    <t>Hbl.Col1.C5.mid</t>
  </si>
  <si>
    <t>Hbl.Col1.C6.mid</t>
  </si>
  <si>
    <t>Hbl.Col1.C6.mid2</t>
  </si>
  <si>
    <t>Hbl.Col3.C1.mid</t>
  </si>
  <si>
    <t>Hbl.Col3.C4.mid</t>
  </si>
  <si>
    <t>Hbl.Col3.C7.mid</t>
  </si>
  <si>
    <t>Hbl.Col4.C1.mid</t>
  </si>
  <si>
    <t>Hbl.Col5.C2.core.mid</t>
  </si>
  <si>
    <t>Hbl.Col5.C6.mid1</t>
  </si>
  <si>
    <t>Hbl.Col5.C6.mid2</t>
  </si>
  <si>
    <t>Hbl.Col5.C6.mid3</t>
  </si>
  <si>
    <r>
      <t>Density of rhyolitic magma = 2.45 g/cm</t>
    </r>
    <r>
      <rPr>
        <vertAlign val="superscript"/>
        <sz val="11"/>
        <color theme="1"/>
        <rFont val="Calibri"/>
        <family val="2"/>
        <scheme val="minor"/>
      </rPr>
      <t>3</t>
    </r>
  </si>
  <si>
    <t>Clast</t>
  </si>
  <si>
    <t>Dry wt</t>
  </si>
  <si>
    <t>Wet wt</t>
  </si>
  <si>
    <t>No. wax</t>
  </si>
  <si>
    <t>DENSITY</t>
  </si>
  <si>
    <t>no.</t>
  </si>
  <si>
    <t>(g)</t>
  </si>
  <si>
    <t>sheets</t>
  </si>
  <si>
    <t>(g/cm3)</t>
  </si>
  <si>
    <t>Mean</t>
  </si>
  <si>
    <t>St. Dev.</t>
  </si>
  <si>
    <t xml:space="preserve"> </t>
  </si>
  <si>
    <t>1-179</t>
  </si>
  <si>
    <t>180-511</t>
  </si>
  <si>
    <t>weighted average</t>
  </si>
  <si>
    <t>g/cm3</t>
  </si>
  <si>
    <r>
      <t>Density (g/cm</t>
    </r>
    <r>
      <rPr>
        <b/>
        <u/>
        <vertAlign val="superscript"/>
        <sz val="11"/>
        <color theme="1"/>
        <rFont val="Calibri"/>
        <family val="2"/>
        <scheme val="minor"/>
      </rPr>
      <t>3</t>
    </r>
    <r>
      <rPr>
        <b/>
        <u/>
        <sz val="11"/>
        <color theme="1"/>
        <rFont val="Calibri"/>
        <family val="2"/>
        <scheme val="minor"/>
      </rPr>
      <t>)</t>
    </r>
  </si>
  <si>
    <t>Sample Name</t>
  </si>
  <si>
    <t>Na2O+K2O</t>
  </si>
  <si>
    <t>LOI (%)</t>
  </si>
  <si>
    <t>Total*</t>
  </si>
  <si>
    <t>Wai55</t>
  </si>
  <si>
    <t>WAI6a</t>
  </si>
  <si>
    <t>ES112-138</t>
  </si>
  <si>
    <t>ES112-165</t>
  </si>
  <si>
    <t>ES112-243</t>
  </si>
  <si>
    <t>ES112-288</t>
  </si>
  <si>
    <t>ES112-309</t>
  </si>
  <si>
    <t>ES112-330</t>
  </si>
  <si>
    <t>ES112-351</t>
  </si>
  <si>
    <t>ES112-366</t>
  </si>
  <si>
    <t>ES112-393</t>
  </si>
  <si>
    <t>ES112-411</t>
  </si>
  <si>
    <t>ES112-432</t>
  </si>
  <si>
    <t>ES112-462</t>
  </si>
  <si>
    <t>ES112-483</t>
  </si>
  <si>
    <t>ES112-489</t>
  </si>
  <si>
    <t>WAI3</t>
  </si>
  <si>
    <t>WAI4</t>
  </si>
  <si>
    <t>WAI11</t>
  </si>
  <si>
    <t>WAI12</t>
  </si>
  <si>
    <t>WAI16</t>
  </si>
  <si>
    <t>WAI22</t>
  </si>
  <si>
    <t>WAI23</t>
  </si>
  <si>
    <t>WAI25</t>
  </si>
  <si>
    <t>WAI28</t>
  </si>
  <si>
    <t>WAI29</t>
  </si>
  <si>
    <t>ES112-243p</t>
  </si>
  <si>
    <t>ES112-330p</t>
  </si>
  <si>
    <t>ES112-351p</t>
  </si>
  <si>
    <t>ES112-366p</t>
  </si>
  <si>
    <t>ES112-411p</t>
  </si>
  <si>
    <t>ES112-462p</t>
  </si>
  <si>
    <t>WAI22-p</t>
  </si>
  <si>
    <t>WAI6d-p</t>
  </si>
  <si>
    <t>Waiteariki Ignimbrite - Bulk Ignimbrite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</si>
  <si>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(wt%)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</si>
  <si>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(wt%)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</si>
  <si>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(wt%)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</si>
  <si>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(wt%)</t>
    </r>
  </si>
  <si>
    <t>MnO (wt%)</t>
  </si>
  <si>
    <t>MgO (wt%)</t>
  </si>
  <si>
    <t>CaO (wt%)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</si>
  <si>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(wt%)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</si>
  <si>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(wt%)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</si>
  <si>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(wt%)</t>
    </r>
  </si>
  <si>
    <t>Eruption unit</t>
  </si>
  <si>
    <t>EUII</t>
  </si>
  <si>
    <t>EUI</t>
  </si>
  <si>
    <r>
      <t xml:space="preserve">2 </t>
    </r>
    <r>
      <rPr>
        <b/>
        <sz val="11"/>
        <rFont val="Calibri"/>
        <family val="2"/>
      </rPr>
      <t>σ</t>
    </r>
  </si>
  <si>
    <t>Waiteariki Igimbrite - fiamme</t>
  </si>
  <si>
    <t>*Original value</t>
  </si>
  <si>
    <t>Trace element standard analyses</t>
  </si>
  <si>
    <t>Element</t>
  </si>
  <si>
    <t>Sc (ppm)</t>
  </si>
  <si>
    <t>V (ppm)</t>
  </si>
  <si>
    <t>Ni (ppm)</t>
  </si>
  <si>
    <t>Cu (ppm)</t>
  </si>
  <si>
    <t>Ga (ppm)</t>
  </si>
  <si>
    <t>Rb (ppm)</t>
  </si>
  <si>
    <r>
      <t>Sr</t>
    </r>
    <r>
      <rPr>
        <b/>
        <sz val="11"/>
        <color theme="1"/>
        <rFont val="Calibri"/>
        <family val="2"/>
        <scheme val="minor"/>
      </rPr>
      <t xml:space="preserve"> (ppm)</t>
    </r>
  </si>
  <si>
    <t xml:space="preserve">Y (ppm) </t>
  </si>
  <si>
    <r>
      <t>Zr</t>
    </r>
    <r>
      <rPr>
        <b/>
        <sz val="11"/>
        <color theme="1"/>
        <rFont val="Calibri"/>
        <family val="2"/>
        <scheme val="minor"/>
      </rPr>
      <t xml:space="preserve"> (ppm)</t>
    </r>
  </si>
  <si>
    <t>Nb (ppm)</t>
  </si>
  <si>
    <t>Cs (ppm)</t>
  </si>
  <si>
    <t>Ba (ppm)</t>
  </si>
  <si>
    <t>La (ppm)</t>
  </si>
  <si>
    <t>Ce (ppm)</t>
  </si>
  <si>
    <t>Pr (ppm)</t>
  </si>
  <si>
    <t>Nd (ppm)</t>
  </si>
  <si>
    <t>Sm (ppm)</t>
  </si>
  <si>
    <r>
      <t>Eu</t>
    </r>
    <r>
      <rPr>
        <b/>
        <vertAlign val="superscript"/>
        <sz val="11"/>
        <color theme="1"/>
        <rFont val="Calibri (Body)"/>
      </rPr>
      <t>153</t>
    </r>
    <r>
      <rPr>
        <b/>
        <sz val="11"/>
        <color theme="1"/>
        <rFont val="Calibri"/>
        <family val="2"/>
        <scheme val="minor"/>
      </rPr>
      <t xml:space="preserve"> (ppm)</t>
    </r>
  </si>
  <si>
    <t>Gd (ppm)</t>
  </si>
  <si>
    <t>Tb (ppm)</t>
  </si>
  <si>
    <t>Dy (ppm)</t>
  </si>
  <si>
    <t>Ho (ppm)</t>
  </si>
  <si>
    <t>Er (ppm)</t>
  </si>
  <si>
    <t>Tm (ppm)</t>
  </si>
  <si>
    <t>Yb (ppm)</t>
  </si>
  <si>
    <t>Lu (ppm)</t>
  </si>
  <si>
    <t>Ta (ppm)</t>
  </si>
  <si>
    <t>Pb (ppm)</t>
  </si>
  <si>
    <t>Th (ppm)</t>
  </si>
  <si>
    <t>U (ppm)</t>
  </si>
  <si>
    <t>Reference Value</t>
  </si>
  <si>
    <t>Average</t>
  </si>
  <si>
    <t>2*Std</t>
  </si>
  <si>
    <t>Offset</t>
  </si>
  <si>
    <t>Major element standard analyses</t>
  </si>
  <si>
    <t xml:space="preserve">Secondary standard (GSP-2) overview </t>
  </si>
  <si>
    <t>Run1</t>
  </si>
  <si>
    <t>Run2</t>
  </si>
  <si>
    <t>Run3</t>
  </si>
  <si>
    <t>GSP-2.1</t>
  </si>
  <si>
    <t>GSP-2.2</t>
  </si>
  <si>
    <t>GSP-2.3</t>
  </si>
  <si>
    <t>GSP-2.4</t>
  </si>
  <si>
    <t>GSP-2.5</t>
  </si>
  <si>
    <t>GSP-2.6</t>
  </si>
  <si>
    <t>GSP-2.7</t>
  </si>
  <si>
    <t>GSP-2.8</t>
  </si>
  <si>
    <t>GSP-2.9</t>
  </si>
  <si>
    <t>GSP-2.10</t>
  </si>
  <si>
    <t>GSP-2.11</t>
  </si>
  <si>
    <t>GSP-2.12</t>
  </si>
  <si>
    <t>GSP-2.13</t>
  </si>
  <si>
    <t>GSP-2.14</t>
  </si>
  <si>
    <t>% Offset</t>
  </si>
  <si>
    <t>Run1_08.02.22</t>
  </si>
  <si>
    <t>Atho-G_1.1</t>
  </si>
  <si>
    <t>Atho-G_1.2</t>
  </si>
  <si>
    <t>Atho-G_1.3</t>
  </si>
  <si>
    <t>Atho-G_1.4</t>
  </si>
  <si>
    <t>Atho-G_1.9</t>
  </si>
  <si>
    <t>Atho-G_1.10</t>
  </si>
  <si>
    <t>Atho-G_1.11</t>
  </si>
  <si>
    <t>Atho-G_1.12</t>
  </si>
  <si>
    <t>Atho-G_1.13</t>
  </si>
  <si>
    <t>Atho-G_1.14</t>
  </si>
  <si>
    <t>Atho-G_1.15</t>
  </si>
  <si>
    <t>Atho-G_1.16</t>
  </si>
  <si>
    <t>Atho-G_1.17</t>
  </si>
  <si>
    <t>Atho-G_1.18</t>
  </si>
  <si>
    <t>Atho-G_1.19</t>
  </si>
  <si>
    <t>Atho-G_1.20</t>
  </si>
  <si>
    <t>Atho-G_2.1</t>
  </si>
  <si>
    <t>Atho-G_2.2</t>
  </si>
  <si>
    <t>Run2_21.04.22</t>
  </si>
  <si>
    <t>Tl (ppm)</t>
  </si>
  <si>
    <t>NIST612-1.1</t>
  </si>
  <si>
    <t>NIST612-1.2</t>
  </si>
  <si>
    <t>NIST612-1.5</t>
  </si>
  <si>
    <t>NIST612-1.6</t>
  </si>
  <si>
    <t>NIST612-1.7</t>
  </si>
  <si>
    <t>NIST612-1.8</t>
  </si>
  <si>
    <t>NIST612-1.9</t>
  </si>
  <si>
    <t>NIST612-1.10</t>
  </si>
  <si>
    <t>NIST612-1.11</t>
  </si>
  <si>
    <t>NIST612-1.12</t>
  </si>
  <si>
    <t>NIST612-1.13</t>
  </si>
  <si>
    <t>NIST612-1.14</t>
  </si>
  <si>
    <t>NIST612-1.15</t>
  </si>
  <si>
    <t>NIST612-1.16</t>
  </si>
  <si>
    <t>NIST612-2.1</t>
  </si>
  <si>
    <t>NIST612-2.2</t>
  </si>
  <si>
    <t>NIST612-2.3</t>
  </si>
  <si>
    <t>NIST612-2.4</t>
  </si>
  <si>
    <t>Atho-G standard analyses</t>
  </si>
  <si>
    <t>NIST612 standard analyses</t>
  </si>
  <si>
    <t>ICP-MS</t>
  </si>
  <si>
    <t>Model</t>
  </si>
  <si>
    <t>Elan 6100 DRCII ICP-MS (Perkin Elmer Sciex)</t>
  </si>
  <si>
    <t>Gas flows</t>
  </si>
  <si>
    <t>Plasma (Ar)</t>
  </si>
  <si>
    <t>15 L.min</t>
  </si>
  <si>
    <t>Auxiliary (Ar)</t>
  </si>
  <si>
    <t>1.2 L.min</t>
  </si>
  <si>
    <t>Carrier (He)</t>
  </si>
  <si>
    <t>1.0 L.min</t>
  </si>
  <si>
    <t>Nebuliser</t>
  </si>
  <si>
    <t>0.6 to 0.7 optimised range</t>
  </si>
  <si>
    <t>Shield torch</t>
  </si>
  <si>
    <t>Used for most analyses</t>
  </si>
  <si>
    <t>Vacuum pressure</t>
  </si>
  <si>
    <r>
      <t>1 x 10</t>
    </r>
    <r>
      <rPr>
        <vertAlign val="superscript"/>
        <sz val="11"/>
        <color rgb="FF000000"/>
        <rFont val="Calibri"/>
        <family val="2"/>
        <scheme val="minor"/>
      </rPr>
      <t>-5</t>
    </r>
    <r>
      <rPr>
        <sz val="11"/>
        <color rgb="FF000000"/>
        <rFont val="Calibri"/>
        <family val="2"/>
        <scheme val="minor"/>
      </rPr>
      <t xml:space="preserve"> Torr</t>
    </r>
  </si>
  <si>
    <t>Software</t>
  </si>
  <si>
    <t>Elan 3.4</t>
  </si>
  <si>
    <t>LASER</t>
  </si>
  <si>
    <t>RESOlution SE series excimer laser</t>
  </si>
  <si>
    <t>Wavelength</t>
  </si>
  <si>
    <t>193 nm</t>
  </si>
  <si>
    <t>Repetition rate</t>
  </si>
  <si>
    <t>5 Hz</t>
  </si>
  <si>
    <t>Pre-ablation laser warm-up</t>
  </si>
  <si>
    <t>Laser fired continuously</t>
  </si>
  <si>
    <t>Spot size</t>
  </si>
  <si>
    <t>Incident pulse energy</t>
  </si>
  <si>
    <t>c. 0.04 mJ</t>
  </si>
  <si>
    <t>Energy density on sample (fluence)</t>
  </si>
  <si>
    <r>
      <t>5 J.cm</t>
    </r>
    <r>
      <rPr>
        <vertAlign val="superscript"/>
        <sz val="11"/>
        <color rgb="FF000000"/>
        <rFont val="Calibri"/>
        <family val="2"/>
        <scheme val="minor"/>
      </rPr>
      <t>2</t>
    </r>
  </si>
  <si>
    <t>Geostar v8.50</t>
  </si>
  <si>
    <t>DATA ACQUISITION PARAMETERS</t>
  </si>
  <si>
    <t>Data acquisition protocol</t>
  </si>
  <si>
    <t>Time resolved analyses</t>
  </si>
  <si>
    <t>Scanning mode</t>
  </si>
  <si>
    <t>Peak hopping, 1 point per peak</t>
  </si>
  <si>
    <t>Detector mode</t>
  </si>
  <si>
    <t>Pulse counting, dead time correction applied</t>
  </si>
  <si>
    <t>Isotopes determined</t>
  </si>
  <si>
    <t>Dwell time per isotope</t>
  </si>
  <si>
    <t>10 ms (Al, Si) and 50 ms (all other elements)</t>
  </si>
  <si>
    <t>Quadrapole settling time</t>
  </si>
  <si>
    <t>c. 2 ms</t>
  </si>
  <si>
    <t>Data acquisition</t>
  </si>
  <si>
    <t>85 s (40 s background, 45 s ablation)</t>
  </si>
  <si>
    <t>STANDARDISATION</t>
  </si>
  <si>
    <t>Calibration standards</t>
  </si>
  <si>
    <t>Sources for refrence material concentration data</t>
  </si>
  <si>
    <t>Secondary standard</t>
  </si>
  <si>
    <t>Methodology</t>
  </si>
  <si>
    <t>Iolite 3.32</t>
  </si>
  <si>
    <t>DRS</t>
  </si>
  <si>
    <t>NIST612</t>
  </si>
  <si>
    <t>GeoRem database</t>
  </si>
  <si>
    <t>Internal standards</t>
  </si>
  <si>
    <r>
      <rPr>
        <vertAlign val="superscript"/>
        <sz val="11"/>
        <color theme="1"/>
        <rFont val="Calibri (Body)"/>
      </rPr>
      <t>29</t>
    </r>
    <r>
      <rPr>
        <sz val="11"/>
        <color theme="1"/>
        <rFont val="Calibri (Body)"/>
      </rPr>
      <t>Si</t>
    </r>
  </si>
  <si>
    <t>ATHO-G</t>
  </si>
  <si>
    <t>trace_element_IS</t>
  </si>
  <si>
    <t>Eggins et al., 2003</t>
  </si>
  <si>
    <r>
      <rPr>
        <vertAlign val="super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Si, </t>
    </r>
    <r>
      <rPr>
        <vertAlign val="super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>Sc,</t>
    </r>
    <r>
      <rPr>
        <vertAlign val="superscript"/>
        <sz val="11"/>
        <color theme="1"/>
        <rFont val="Calibri"/>
        <family val="2"/>
        <scheme val="minor"/>
      </rPr>
      <t xml:space="preserve"> 51</t>
    </r>
    <r>
      <rPr>
        <sz val="11"/>
        <color theme="1"/>
        <rFont val="Calibri"/>
        <family val="2"/>
        <scheme val="minor"/>
      </rPr>
      <t xml:space="preserve">V, </t>
    </r>
    <r>
      <rPr>
        <vertAlign val="super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 xml:space="preserve">Ni, </t>
    </r>
    <r>
      <rPr>
        <vertAlign val="superscript"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 xml:space="preserve">Cu, </t>
    </r>
    <r>
      <rPr>
        <vertAlign val="superscript"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>Ga,</t>
    </r>
    <r>
      <rPr>
        <vertAlign val="superscript"/>
        <sz val="11"/>
        <color theme="1"/>
        <rFont val="Calibri"/>
        <family val="2"/>
        <scheme val="minor"/>
      </rPr>
      <t xml:space="preserve"> 85</t>
    </r>
    <r>
      <rPr>
        <sz val="11"/>
        <color theme="1"/>
        <rFont val="Calibri"/>
        <family val="2"/>
        <scheme val="minor"/>
      </rPr>
      <t xml:space="preserve">Rb, </t>
    </r>
    <r>
      <rPr>
        <vertAlign val="superscript"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 xml:space="preserve">Sr, </t>
    </r>
    <r>
      <rPr>
        <vertAlign val="super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 xml:space="preserve">Y, </t>
    </r>
    <r>
      <rPr>
        <vertAlign val="super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 xml:space="preserve">Zr, </t>
    </r>
    <r>
      <rPr>
        <vertAlign val="superscript"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 xml:space="preserve">Nb, </t>
    </r>
    <r>
      <rPr>
        <vertAlign val="superscript"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 xml:space="preserve">Cs, </t>
    </r>
    <r>
      <rPr>
        <vertAlign val="superscript"/>
        <sz val="11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 xml:space="preserve">Ba, </t>
    </r>
    <r>
      <rPr>
        <vertAlign val="superscript"/>
        <sz val="11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 xml:space="preserve">La, </t>
    </r>
    <r>
      <rPr>
        <vertAlign val="superscript"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 xml:space="preserve">Ce, </t>
    </r>
    <r>
      <rPr>
        <vertAlign val="superscript"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 xml:space="preserve">Pr, </t>
    </r>
    <r>
      <rPr>
        <vertAlign val="super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 xml:space="preserve">Nd, </t>
    </r>
    <r>
      <rPr>
        <vertAlign val="superscript"/>
        <sz val="11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 xml:space="preserve">Sm, </t>
    </r>
    <r>
      <rPr>
        <vertAlign val="superscript"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 xml:space="preserve">Eu, </t>
    </r>
    <r>
      <rPr>
        <vertAlign val="superscript"/>
        <sz val="11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 xml:space="preserve">Gd, </t>
    </r>
    <r>
      <rPr>
        <vertAlign val="superscript"/>
        <sz val="11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 xml:space="preserve">Tb, </t>
    </r>
    <r>
      <rPr>
        <vertAlign val="superscript"/>
        <sz val="11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 xml:space="preserve">Dy, </t>
    </r>
    <r>
      <rPr>
        <vertAlign val="superscript"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 xml:space="preserve">Ho, </t>
    </r>
    <r>
      <rPr>
        <vertAlign val="superscript"/>
        <sz val="11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 xml:space="preserve">Er, </t>
    </r>
    <r>
      <rPr>
        <vertAlign val="superscript"/>
        <sz val="11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 xml:space="preserve">Tm, </t>
    </r>
    <r>
      <rPr>
        <vertAlign val="superscript"/>
        <sz val="11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 xml:space="preserve">Yb, </t>
    </r>
    <r>
      <rPr>
        <vertAlign val="superscript"/>
        <sz val="11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 xml:space="preserve">Lu, </t>
    </r>
    <r>
      <rPr>
        <vertAlign val="superscript"/>
        <sz val="11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 xml:space="preserve">Ta, </t>
    </r>
    <r>
      <rPr>
        <vertAlign val="superscript"/>
        <sz val="11"/>
        <color theme="1"/>
        <rFont val="Calibri"/>
        <family val="2"/>
        <scheme val="minor"/>
      </rPr>
      <t>205</t>
    </r>
    <r>
      <rPr>
        <sz val="11"/>
        <color theme="1"/>
        <rFont val="Calibri"/>
        <family val="2"/>
        <scheme val="minor"/>
      </rPr>
      <t xml:space="preserve">Tl,  </t>
    </r>
    <r>
      <rPr>
        <vertAlign val="super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 xml:space="preserve">Pb, </t>
    </r>
    <r>
      <rPr>
        <vertAlign val="super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 xml:space="preserve">Th, </t>
    </r>
    <r>
      <rPr>
        <vertAlign val="super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>U.</t>
    </r>
  </si>
  <si>
    <t>100 μm</t>
  </si>
  <si>
    <t>Sr (ppm)</t>
  </si>
  <si>
    <t>Y (ppm)</t>
  </si>
  <si>
    <t>Zr (ppm)</t>
  </si>
  <si>
    <t>Eu (ppm)</t>
  </si>
  <si>
    <t>Major-element oxide values were obtained by XRF and normalised to 100% volatile free.</t>
  </si>
  <si>
    <t>Trace-element data is from LA-ICP-MS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</si>
</sst>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vertAlign val="superscript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vertAlign val="super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vertAlign val="subscript"/>
      <sz val="10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rgb="FF444444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 (Body)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 (Body)"/>
    </font>
    <font>
      <vertAlign val="superscript"/>
      <sz val="11"/>
      <color theme="1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Border="1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/>
    <xf numFmtId="1" fontId="7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1" fontId="0" fillId="3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7" fillId="2" borderId="0" xfId="0" applyFont="1" applyFill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14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7" fillId="6" borderId="0" xfId="0" applyFont="1" applyFill="1"/>
    <xf numFmtId="0" fontId="17" fillId="0" borderId="0" xfId="0" applyFont="1"/>
    <xf numFmtId="0" fontId="17" fillId="6" borderId="0" xfId="0" applyFont="1" applyFill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7" borderId="0" xfId="0" applyFont="1" applyFill="1" applyAlignment="1">
      <alignment horizontal="center" vertical="center"/>
    </xf>
    <xf numFmtId="0" fontId="18" fillId="7" borderId="0" xfId="0" applyFont="1" applyFill="1"/>
    <xf numFmtId="0" fontId="18" fillId="8" borderId="0" xfId="0" applyFont="1" applyFill="1" applyAlignment="1">
      <alignment horizontal="center" vertical="center"/>
    </xf>
    <xf numFmtId="0" fontId="18" fillId="8" borderId="0" xfId="0" applyFont="1" applyFill="1"/>
    <xf numFmtId="0" fontId="18" fillId="8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/>
    <xf numFmtId="1" fontId="17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" fontId="18" fillId="8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" fontId="5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4" fillId="0" borderId="0" xfId="0" applyFont="1"/>
    <xf numFmtId="0" fontId="3" fillId="0" borderId="0" xfId="0" applyFont="1"/>
    <xf numFmtId="2" fontId="2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2" fontId="0" fillId="0" borderId="0" xfId="0" applyNumberFormat="1"/>
    <xf numFmtId="0" fontId="2" fillId="0" borderId="3" xfId="0" applyFont="1" applyBorder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4" borderId="0" xfId="0" applyFont="1" applyFill="1"/>
    <xf numFmtId="0" fontId="0" fillId="4" borderId="0" xfId="0" applyFill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25" fillId="0" borderId="2" xfId="0" applyFont="1" applyBorder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0" borderId="0" xfId="0" applyFont="1"/>
    <xf numFmtId="0" fontId="0" fillId="9" borderId="0" xfId="0" applyFill="1"/>
    <xf numFmtId="0" fontId="1" fillId="9" borderId="0" xfId="0" applyFont="1" applyFill="1"/>
    <xf numFmtId="164" fontId="1" fillId="9" borderId="0" xfId="0" applyNumberFormat="1" applyFont="1" applyFill="1"/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25" fillId="11" borderId="0" xfId="0" applyFont="1" applyFill="1" applyAlignment="1">
      <alignment horizontal="right"/>
    </xf>
    <xf numFmtId="2" fontId="25" fillId="11" borderId="0" xfId="0" applyNumberFormat="1" applyFont="1" applyFill="1" applyAlignment="1">
      <alignment horizontal="center" vertical="center"/>
    </xf>
    <xf numFmtId="0" fontId="3" fillId="11" borderId="0" xfId="0" applyFont="1" applyFill="1"/>
    <xf numFmtId="0" fontId="24" fillId="11" borderId="0" xfId="0" applyFont="1" applyFill="1"/>
    <xf numFmtId="0" fontId="25" fillId="0" borderId="0" xfId="0" applyFont="1" applyAlignment="1">
      <alignment horizontal="right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1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2" fontId="2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11" borderId="3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left" vertical="center"/>
    </xf>
    <xf numFmtId="0" fontId="0" fillId="10" borderId="2" xfId="0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6" fillId="0" borderId="4" xfId="2" applyBorder="1"/>
    <xf numFmtId="0" fontId="0" fillId="0" borderId="3" xfId="2" applyFont="1" applyBorder="1"/>
    <xf numFmtId="0" fontId="0" fillId="0" borderId="0" xfId="2" applyFont="1"/>
    <xf numFmtId="49" fontId="26" fillId="0" borderId="4" xfId="2" applyNumberFormat="1" applyBorder="1"/>
    <xf numFmtId="0" fontId="26" fillId="0" borderId="5" xfId="2" applyBorder="1"/>
    <xf numFmtId="0" fontId="26" fillId="0" borderId="0" xfId="2"/>
    <xf numFmtId="0" fontId="35" fillId="0" borderId="0" xfId="2" applyFont="1"/>
    <xf numFmtId="0" fontId="26" fillId="0" borderId="1" xfId="2" applyBorder="1"/>
    <xf numFmtId="49" fontId="0" fillId="0" borderId="0" xfId="2" applyNumberFormat="1" applyFont="1"/>
    <xf numFmtId="0" fontId="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" fontId="0" fillId="11" borderId="0" xfId="0" applyNumberForma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9645F644-6213-4E24-A583-F7F0F9ADFA6A}"/>
    <cellStyle name="Normal 3" xfId="1" xr:uid="{5ACAA6F0-D024-42FE-B015-D21354D46AD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7"/>
  <sheetViews>
    <sheetView zoomScaleNormal="100" workbookViewId="0">
      <selection activeCell="B4" sqref="B4"/>
    </sheetView>
  </sheetViews>
  <sheetFormatPr defaultRowHeight="14.5"/>
  <cols>
    <col min="2" max="2" width="83.54296875" customWidth="1"/>
    <col min="6" max="6" width="74.54296875" customWidth="1"/>
  </cols>
  <sheetData>
    <row r="1" spans="1:8" ht="29">
      <c r="A1" s="7" t="s">
        <v>0</v>
      </c>
      <c r="B1" s="7" t="s">
        <v>1</v>
      </c>
      <c r="C1" s="8" t="s">
        <v>2</v>
      </c>
      <c r="D1" s="8" t="s">
        <v>3</v>
      </c>
      <c r="E1" s="9" t="s">
        <v>4</v>
      </c>
      <c r="F1" s="7" t="s">
        <v>5</v>
      </c>
      <c r="G1" s="15" t="s">
        <v>6</v>
      </c>
      <c r="H1" s="16"/>
    </row>
    <row r="2" spans="1:8" ht="13.5" customHeight="1">
      <c r="A2" s="3">
        <v>1</v>
      </c>
      <c r="B2" s="10" t="s">
        <v>7</v>
      </c>
      <c r="C2" s="3">
        <v>1853795</v>
      </c>
      <c r="D2" s="3">
        <v>5819773</v>
      </c>
      <c r="E2" s="3">
        <v>406</v>
      </c>
      <c r="F2" s="11" t="s">
        <v>8</v>
      </c>
      <c r="G2" t="s">
        <v>9</v>
      </c>
    </row>
    <row r="3" spans="1:8">
      <c r="A3" s="12">
        <v>2</v>
      </c>
      <c r="B3" s="10" t="s">
        <v>10</v>
      </c>
      <c r="C3" s="3">
        <v>1868224</v>
      </c>
      <c r="D3" s="3">
        <v>5810071</v>
      </c>
      <c r="E3" s="3">
        <v>27</v>
      </c>
      <c r="F3" s="11" t="s">
        <v>11</v>
      </c>
      <c r="G3" t="s">
        <v>12</v>
      </c>
    </row>
    <row r="4" spans="1:8" ht="15" customHeight="1">
      <c r="A4" s="12">
        <v>3</v>
      </c>
      <c r="B4" s="10" t="s">
        <v>13</v>
      </c>
      <c r="C4" s="3">
        <v>1868122</v>
      </c>
      <c r="D4" s="3">
        <v>5811428</v>
      </c>
      <c r="E4" s="3">
        <v>82</v>
      </c>
      <c r="F4" s="11" t="s">
        <v>8</v>
      </c>
      <c r="G4" t="s">
        <v>9</v>
      </c>
    </row>
    <row r="5" spans="1:8" ht="17.25" customHeight="1">
      <c r="A5" s="12">
        <v>4</v>
      </c>
      <c r="B5" s="10" t="s">
        <v>14</v>
      </c>
      <c r="C5" s="3">
        <v>1863436</v>
      </c>
      <c r="D5" s="3">
        <v>5811723</v>
      </c>
      <c r="E5" s="12">
        <v>167</v>
      </c>
      <c r="F5" s="11" t="s">
        <v>15</v>
      </c>
      <c r="G5" t="s">
        <v>9</v>
      </c>
    </row>
    <row r="6" spans="1:8" ht="13.5" customHeight="1">
      <c r="A6" s="12">
        <v>5</v>
      </c>
      <c r="B6" s="10" t="s">
        <v>16</v>
      </c>
      <c r="C6" s="3">
        <v>1868582</v>
      </c>
      <c r="D6" s="3">
        <v>5814155</v>
      </c>
      <c r="E6" s="12">
        <v>19</v>
      </c>
      <c r="F6" s="11" t="s">
        <v>17</v>
      </c>
      <c r="G6" t="s">
        <v>9</v>
      </c>
    </row>
    <row r="7" spans="1:8" ht="15" customHeight="1">
      <c r="A7" s="3">
        <v>6</v>
      </c>
      <c r="B7" s="10" t="s">
        <v>18</v>
      </c>
      <c r="C7" s="3">
        <v>1856538</v>
      </c>
      <c r="D7" s="3">
        <v>5826490</v>
      </c>
      <c r="E7" s="12">
        <v>163</v>
      </c>
      <c r="F7" s="11" t="s">
        <v>8</v>
      </c>
      <c r="G7" t="s">
        <v>9</v>
      </c>
    </row>
    <row r="8" spans="1:8">
      <c r="A8" s="12">
        <v>7</v>
      </c>
      <c r="B8" t="s">
        <v>19</v>
      </c>
      <c r="C8" s="3">
        <v>1929975</v>
      </c>
      <c r="D8" s="3">
        <v>5649026</v>
      </c>
      <c r="E8" s="3">
        <v>412</v>
      </c>
      <c r="F8" s="11" t="s">
        <v>11</v>
      </c>
      <c r="G8" t="s">
        <v>20</v>
      </c>
    </row>
    <row r="9" spans="1:8">
      <c r="A9" s="12">
        <v>8</v>
      </c>
      <c r="B9" t="s">
        <v>21</v>
      </c>
      <c r="C9" s="3">
        <v>1934731</v>
      </c>
      <c r="D9" s="3">
        <v>5648074</v>
      </c>
      <c r="E9" s="3">
        <v>69</v>
      </c>
      <c r="F9" s="11" t="s">
        <v>11</v>
      </c>
      <c r="G9" t="s">
        <v>20</v>
      </c>
    </row>
    <row r="10" spans="1:8" ht="15.75" customHeight="1">
      <c r="A10" s="3">
        <v>10</v>
      </c>
      <c r="B10" s="10" t="s">
        <v>22</v>
      </c>
      <c r="C10" s="13">
        <v>1862502</v>
      </c>
      <c r="D10" s="13">
        <v>5812254</v>
      </c>
      <c r="E10" s="3">
        <v>205</v>
      </c>
      <c r="F10" s="11" t="s">
        <v>23</v>
      </c>
      <c r="G10" t="s">
        <v>9</v>
      </c>
    </row>
    <row r="11" spans="1:8" ht="18" customHeight="1">
      <c r="A11" s="3">
        <v>11</v>
      </c>
      <c r="B11" s="14" t="s">
        <v>24</v>
      </c>
      <c r="C11" s="13">
        <v>1860336</v>
      </c>
      <c r="D11" s="13">
        <v>5815034</v>
      </c>
      <c r="E11" s="3">
        <v>360</v>
      </c>
      <c r="F11" s="11" t="s">
        <v>25</v>
      </c>
      <c r="G11" t="s">
        <v>26</v>
      </c>
    </row>
    <row r="12" spans="1:8">
      <c r="A12" s="12">
        <v>12</v>
      </c>
      <c r="B12" t="s">
        <v>27</v>
      </c>
      <c r="C12" s="13">
        <v>1860342</v>
      </c>
      <c r="D12" s="13">
        <v>5812594</v>
      </c>
      <c r="E12" s="3">
        <v>370</v>
      </c>
      <c r="F12" s="11" t="s">
        <v>23</v>
      </c>
      <c r="G12" t="s">
        <v>9</v>
      </c>
    </row>
    <row r="13" spans="1:8">
      <c r="A13" s="3">
        <v>13</v>
      </c>
      <c r="B13" t="s">
        <v>28</v>
      </c>
      <c r="C13" s="13">
        <v>1860160</v>
      </c>
      <c r="D13" s="13">
        <v>5807868</v>
      </c>
      <c r="E13" s="3">
        <v>394</v>
      </c>
      <c r="F13" s="11" t="s">
        <v>29</v>
      </c>
      <c r="G13" t="s">
        <v>9</v>
      </c>
    </row>
    <row r="14" spans="1:8">
      <c r="A14" s="3">
        <v>14</v>
      </c>
      <c r="B14" t="s">
        <v>30</v>
      </c>
      <c r="C14" s="13">
        <v>1858807</v>
      </c>
      <c r="D14" s="13">
        <v>5812110</v>
      </c>
      <c r="E14" s="3">
        <v>478</v>
      </c>
      <c r="F14" s="11" t="s">
        <v>29</v>
      </c>
      <c r="G14" t="s">
        <v>9</v>
      </c>
    </row>
    <row r="15" spans="1:8">
      <c r="A15" s="3">
        <v>15</v>
      </c>
      <c r="B15" t="s">
        <v>31</v>
      </c>
      <c r="C15" s="13">
        <v>1858345</v>
      </c>
      <c r="D15" s="13">
        <v>5811604</v>
      </c>
      <c r="E15" s="3">
        <v>494</v>
      </c>
      <c r="F15" s="11" t="s">
        <v>29</v>
      </c>
      <c r="G15" t="s">
        <v>9</v>
      </c>
    </row>
    <row r="16" spans="1:8">
      <c r="A16" s="3">
        <v>16</v>
      </c>
      <c r="B16" t="s">
        <v>32</v>
      </c>
      <c r="C16" s="13">
        <v>1858042</v>
      </c>
      <c r="D16" s="13">
        <v>5811008</v>
      </c>
      <c r="E16" s="3">
        <v>511</v>
      </c>
      <c r="F16" s="11" t="s">
        <v>29</v>
      </c>
      <c r="G16" t="s">
        <v>9</v>
      </c>
    </row>
    <row r="17" spans="1:8">
      <c r="A17" s="3">
        <v>17</v>
      </c>
      <c r="B17" t="s">
        <v>33</v>
      </c>
      <c r="C17" s="13">
        <v>1863509</v>
      </c>
      <c r="D17" s="13">
        <v>5820957</v>
      </c>
      <c r="E17" s="3">
        <v>247</v>
      </c>
      <c r="F17" s="11" t="s">
        <v>23</v>
      </c>
      <c r="G17" t="s">
        <v>9</v>
      </c>
    </row>
    <row r="18" spans="1:8" ht="14.25" customHeight="1">
      <c r="A18" s="3">
        <v>18</v>
      </c>
      <c r="B18" t="s">
        <v>34</v>
      </c>
      <c r="C18" s="13">
        <v>1859458</v>
      </c>
      <c r="D18" s="13">
        <v>5808568</v>
      </c>
      <c r="E18" s="3">
        <v>437</v>
      </c>
      <c r="F18" s="11" t="s">
        <v>29</v>
      </c>
      <c r="G18" t="s">
        <v>9</v>
      </c>
    </row>
    <row r="19" spans="1:8">
      <c r="A19" s="3">
        <v>19</v>
      </c>
      <c r="B19" t="s">
        <v>35</v>
      </c>
      <c r="C19" s="13">
        <v>1855485</v>
      </c>
      <c r="D19" s="13">
        <v>5825788</v>
      </c>
      <c r="E19" s="3" t="s">
        <v>36</v>
      </c>
      <c r="F19" s="11" t="s">
        <v>29</v>
      </c>
      <c r="G19" t="s">
        <v>9</v>
      </c>
    </row>
    <row r="20" spans="1:8">
      <c r="A20" s="3">
        <v>20</v>
      </c>
      <c r="B20" t="s">
        <v>37</v>
      </c>
      <c r="C20" s="13">
        <v>1926217</v>
      </c>
      <c r="D20" s="13">
        <v>5635169</v>
      </c>
      <c r="E20" s="3">
        <v>101</v>
      </c>
      <c r="F20" s="11" t="s">
        <v>11</v>
      </c>
      <c r="G20" t="s">
        <v>20</v>
      </c>
    </row>
    <row r="21" spans="1:8">
      <c r="A21" s="3">
        <v>21</v>
      </c>
      <c r="B21" t="s">
        <v>38</v>
      </c>
      <c r="C21" s="13">
        <v>1856780</v>
      </c>
      <c r="D21" s="13">
        <v>5825826.2000000002</v>
      </c>
      <c r="E21" s="3">
        <v>253</v>
      </c>
      <c r="F21" s="11" t="s">
        <v>29</v>
      </c>
      <c r="G21" t="s">
        <v>9</v>
      </c>
    </row>
    <row r="22" spans="1:8">
      <c r="A22" s="3">
        <v>22</v>
      </c>
      <c r="B22" t="s">
        <v>39</v>
      </c>
      <c r="C22" s="13">
        <v>1879745</v>
      </c>
      <c r="D22" s="13">
        <v>5813844</v>
      </c>
      <c r="E22" s="3">
        <v>143</v>
      </c>
      <c r="F22" s="11" t="s">
        <v>29</v>
      </c>
      <c r="G22" t="s">
        <v>9</v>
      </c>
    </row>
    <row r="23" spans="1:8" ht="58">
      <c r="A23" s="3">
        <v>23</v>
      </c>
      <c r="B23" s="2" t="s">
        <v>40</v>
      </c>
      <c r="C23" s="3">
        <v>1863543</v>
      </c>
      <c r="D23" s="3">
        <v>5798085</v>
      </c>
      <c r="E23" s="3">
        <v>340</v>
      </c>
      <c r="F23" s="10" t="s">
        <v>41</v>
      </c>
      <c r="G23" s="2" t="s">
        <v>12</v>
      </c>
      <c r="H23" s="2"/>
    </row>
    <row r="24" spans="1:8">
      <c r="A24" s="3">
        <v>24</v>
      </c>
      <c r="B24" s="11" t="s">
        <v>42</v>
      </c>
      <c r="C24" s="3">
        <v>1865561</v>
      </c>
      <c r="D24" s="3">
        <v>5801018</v>
      </c>
      <c r="E24" s="3">
        <v>310</v>
      </c>
      <c r="F24" s="11" t="s">
        <v>43</v>
      </c>
      <c r="G24" t="s">
        <v>12</v>
      </c>
    </row>
    <row r="25" spans="1:8">
      <c r="A25" s="3">
        <v>25</v>
      </c>
      <c r="B25" s="11" t="s">
        <v>44</v>
      </c>
      <c r="C25" s="3">
        <v>1858431</v>
      </c>
      <c r="D25" s="3">
        <v>5804386</v>
      </c>
      <c r="E25" s="3">
        <v>551</v>
      </c>
      <c r="F25" s="11" t="s">
        <v>45</v>
      </c>
      <c r="G25" t="s">
        <v>26</v>
      </c>
    </row>
    <row r="26" spans="1:8">
      <c r="A26" s="3">
        <v>26</v>
      </c>
      <c r="B26" s="11" t="s">
        <v>46</v>
      </c>
      <c r="C26" s="3">
        <v>1857093</v>
      </c>
      <c r="D26" s="3">
        <v>5803363</v>
      </c>
      <c r="E26" s="3">
        <v>411</v>
      </c>
      <c r="F26" s="10" t="s">
        <v>47</v>
      </c>
      <c r="G26" t="s">
        <v>26</v>
      </c>
    </row>
    <row r="27" spans="1:8">
      <c r="A27" s="3">
        <v>27</v>
      </c>
      <c r="B27" s="11" t="s">
        <v>48</v>
      </c>
      <c r="C27" s="3">
        <v>1855327</v>
      </c>
      <c r="D27" s="3">
        <v>5800918</v>
      </c>
      <c r="E27" s="3">
        <v>220</v>
      </c>
      <c r="F27" s="10" t="s">
        <v>49</v>
      </c>
      <c r="G27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5"/>
  <sheetViews>
    <sheetView topLeftCell="A19" workbookViewId="0">
      <selection activeCell="D34" sqref="D34"/>
    </sheetView>
  </sheetViews>
  <sheetFormatPr defaultRowHeight="14.5"/>
  <cols>
    <col min="1" max="1" width="45.1796875" bestFit="1" customWidth="1"/>
    <col min="2" max="2" width="13.453125" style="3" bestFit="1" customWidth="1"/>
    <col min="3" max="3" width="28.26953125" style="3" bestFit="1" customWidth="1"/>
    <col min="4" max="5" width="12" style="3" bestFit="1" customWidth="1"/>
    <col min="6" max="6" width="7" style="3" bestFit="1" customWidth="1"/>
    <col min="7" max="7" width="9.1796875" style="3"/>
    <col min="8" max="8" width="11.26953125" style="3" bestFit="1" customWidth="1"/>
    <col min="9" max="9" width="12.26953125" style="3" bestFit="1" customWidth="1"/>
    <col min="10" max="10" width="16.453125" style="3" bestFit="1" customWidth="1"/>
    <col min="11" max="11" width="9.1796875" style="3"/>
    <col min="12" max="12" width="180.26953125" bestFit="1" customWidth="1"/>
  </cols>
  <sheetData>
    <row r="1" spans="1:12" s="4" customFormat="1">
      <c r="A1" s="5" t="s">
        <v>50</v>
      </c>
      <c r="B1" s="6" t="s">
        <v>51</v>
      </c>
      <c r="C1" s="6" t="s">
        <v>52</v>
      </c>
      <c r="D1" s="6" t="s">
        <v>53</v>
      </c>
      <c r="E1" s="6" t="s">
        <v>54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  <c r="L1" s="5" t="s">
        <v>61</v>
      </c>
    </row>
    <row r="2" spans="1:12">
      <c r="A2" t="s">
        <v>62</v>
      </c>
      <c r="B2" s="3">
        <v>305</v>
      </c>
      <c r="C2" s="3" t="s">
        <v>63</v>
      </c>
      <c r="D2" s="3">
        <v>1867770</v>
      </c>
      <c r="E2" s="3">
        <v>5824782</v>
      </c>
      <c r="F2" s="3">
        <v>20.6</v>
      </c>
      <c r="G2" s="3">
        <v>9.1</v>
      </c>
      <c r="H2" s="3">
        <v>28</v>
      </c>
      <c r="I2" s="3">
        <v>18.899999999999999</v>
      </c>
      <c r="J2" s="17">
        <v>18.853960549910674</v>
      </c>
      <c r="K2" s="3" t="s">
        <v>64</v>
      </c>
      <c r="L2" t="s">
        <v>65</v>
      </c>
    </row>
    <row r="3" spans="1:12">
      <c r="A3" t="s">
        <v>66</v>
      </c>
      <c r="B3" s="3">
        <v>618.70000000000005</v>
      </c>
      <c r="C3" s="3" t="s">
        <v>63</v>
      </c>
      <c r="D3" s="3">
        <v>1861556</v>
      </c>
      <c r="E3" s="3">
        <v>5830775</v>
      </c>
      <c r="F3" s="3">
        <v>1.4350000000000001</v>
      </c>
      <c r="G3" s="3">
        <v>88.4</v>
      </c>
      <c r="H3" s="3">
        <v>216.4</v>
      </c>
      <c r="I3" s="3">
        <v>128</v>
      </c>
      <c r="J3" s="17">
        <v>127.6881984332575</v>
      </c>
      <c r="K3" s="3" t="s">
        <v>64</v>
      </c>
      <c r="L3" t="s">
        <v>67</v>
      </c>
    </row>
    <row r="4" spans="1:12" ht="36" customHeight="1">
      <c r="A4" s="2" t="s">
        <v>68</v>
      </c>
      <c r="B4" s="3">
        <v>179.8</v>
      </c>
      <c r="C4" s="3" t="s">
        <v>63</v>
      </c>
      <c r="D4" s="3">
        <v>1871077</v>
      </c>
      <c r="E4" s="3">
        <v>5824428</v>
      </c>
      <c r="F4" s="3">
        <v>33.270000000000003</v>
      </c>
      <c r="G4" s="3">
        <v>97.5</v>
      </c>
      <c r="H4" s="3">
        <v>173.7</v>
      </c>
      <c r="I4" s="3">
        <v>76.2</v>
      </c>
      <c r="J4" s="17">
        <v>76.014380629798595</v>
      </c>
      <c r="K4" s="3" t="s">
        <v>69</v>
      </c>
      <c r="L4" s="14" t="s">
        <v>70</v>
      </c>
    </row>
    <row r="5" spans="1:12">
      <c r="A5" t="s">
        <v>71</v>
      </c>
      <c r="B5" s="3">
        <v>200</v>
      </c>
      <c r="C5" s="3" t="s">
        <v>63</v>
      </c>
      <c r="D5" s="3">
        <v>1864776</v>
      </c>
      <c r="E5" s="3">
        <v>5823182</v>
      </c>
      <c r="F5" s="3">
        <v>169.96</v>
      </c>
      <c r="G5" s="3">
        <v>15</v>
      </c>
      <c r="H5" s="3">
        <v>132</v>
      </c>
      <c r="I5" s="3">
        <v>117</v>
      </c>
      <c r="J5" s="17">
        <v>116.71499388039943</v>
      </c>
      <c r="K5" s="3" t="s">
        <v>64</v>
      </c>
      <c r="L5" t="s">
        <v>72</v>
      </c>
    </row>
    <row r="6" spans="1:12">
      <c r="A6" t="s">
        <v>73</v>
      </c>
      <c r="B6" s="3">
        <v>274.5</v>
      </c>
      <c r="C6" s="3" t="s">
        <v>63</v>
      </c>
      <c r="D6" s="3">
        <v>1869659</v>
      </c>
      <c r="E6" s="3">
        <v>5827080</v>
      </c>
      <c r="F6" s="3">
        <v>17.43</v>
      </c>
      <c r="G6" s="3">
        <v>68.599999999999994</v>
      </c>
      <c r="H6" s="3">
        <v>152.1</v>
      </c>
      <c r="I6" s="3">
        <v>83.5</v>
      </c>
      <c r="J6" s="17">
        <v>83.296598196695314</v>
      </c>
      <c r="K6" s="3" t="s">
        <v>64</v>
      </c>
      <c r="L6" t="s">
        <v>74</v>
      </c>
    </row>
    <row r="7" spans="1:12">
      <c r="A7" t="s">
        <v>75</v>
      </c>
      <c r="B7" s="3">
        <v>326.2</v>
      </c>
      <c r="C7" s="3" t="s">
        <v>63</v>
      </c>
      <c r="D7" s="3">
        <v>1858292</v>
      </c>
      <c r="E7" s="3">
        <v>5843208</v>
      </c>
      <c r="F7" s="3">
        <v>53.29</v>
      </c>
      <c r="G7" s="3">
        <v>20.7</v>
      </c>
      <c r="H7" s="3">
        <v>39</v>
      </c>
      <c r="I7" s="3">
        <v>18.3</v>
      </c>
      <c r="J7" s="17">
        <v>18.255422119754783</v>
      </c>
      <c r="K7" s="3" t="s">
        <v>64</v>
      </c>
      <c r="L7" t="s">
        <v>76</v>
      </c>
    </row>
    <row r="8" spans="1:12">
      <c r="A8" t="s">
        <v>77</v>
      </c>
      <c r="B8" s="3">
        <v>400</v>
      </c>
      <c r="C8" s="3" t="s">
        <v>63</v>
      </c>
      <c r="D8" s="3">
        <v>1870656</v>
      </c>
      <c r="E8" s="3">
        <v>5825713</v>
      </c>
      <c r="F8" s="3">
        <v>26.81</v>
      </c>
      <c r="G8" s="3">
        <v>248</v>
      </c>
      <c r="H8" s="3">
        <v>400</v>
      </c>
      <c r="I8" s="3">
        <v>152</v>
      </c>
      <c r="J8" s="17">
        <v>151.62973563949328</v>
      </c>
      <c r="K8" s="3" t="s">
        <v>69</v>
      </c>
      <c r="L8" t="s">
        <v>74</v>
      </c>
    </row>
    <row r="9" spans="1:12" ht="16.5" customHeight="1">
      <c r="A9" t="s">
        <v>78</v>
      </c>
      <c r="B9" s="3">
        <v>304</v>
      </c>
      <c r="C9" s="3" t="s">
        <v>63</v>
      </c>
      <c r="D9" s="3">
        <v>1860353</v>
      </c>
      <c r="E9" s="3">
        <v>5834287</v>
      </c>
      <c r="F9" s="3">
        <v>8.125</v>
      </c>
      <c r="G9" s="3">
        <v>198</v>
      </c>
      <c r="H9" s="3">
        <v>304</v>
      </c>
      <c r="I9" s="3">
        <v>106</v>
      </c>
      <c r="J9" s="17">
        <v>105.74178932754137</v>
      </c>
      <c r="K9" s="3" t="s">
        <v>69</v>
      </c>
      <c r="L9" t="s">
        <v>79</v>
      </c>
    </row>
    <row r="10" spans="1:12" ht="15" customHeight="1">
      <c r="A10" t="s">
        <v>80</v>
      </c>
      <c r="B10" s="3">
        <v>408.4</v>
      </c>
      <c r="C10" s="3" t="s">
        <v>63</v>
      </c>
      <c r="D10" s="3">
        <v>1879785</v>
      </c>
      <c r="E10" s="3">
        <v>5820499</v>
      </c>
      <c r="F10" s="3">
        <v>29.27</v>
      </c>
      <c r="G10" s="3">
        <v>57.3</v>
      </c>
      <c r="H10" s="3">
        <v>149</v>
      </c>
      <c r="I10" s="3">
        <v>91.7</v>
      </c>
      <c r="J10" s="17">
        <v>91.7</v>
      </c>
      <c r="K10" s="3" t="s">
        <v>64</v>
      </c>
      <c r="L10" s="1" t="s">
        <v>81</v>
      </c>
    </row>
    <row r="11" spans="1:12">
      <c r="A11" t="s">
        <v>82</v>
      </c>
      <c r="B11" s="3">
        <v>506</v>
      </c>
      <c r="C11" s="3" t="s">
        <v>63</v>
      </c>
      <c r="D11" s="3">
        <v>1876057</v>
      </c>
      <c r="E11" s="3">
        <v>5819351</v>
      </c>
      <c r="F11" s="3">
        <v>34.4</v>
      </c>
      <c r="G11" s="3">
        <v>100</v>
      </c>
      <c r="H11" s="3">
        <v>310.89999999999998</v>
      </c>
      <c r="I11" s="3">
        <v>210.9</v>
      </c>
      <c r="J11" s="17">
        <v>210.9</v>
      </c>
      <c r="K11" s="3" t="s">
        <v>64</v>
      </c>
      <c r="L11" t="s">
        <v>83</v>
      </c>
    </row>
    <row r="12" spans="1:12" ht="30" customHeight="1">
      <c r="A12" t="s">
        <v>84</v>
      </c>
      <c r="B12" s="3">
        <v>262.10000000000002</v>
      </c>
      <c r="C12" s="3" t="s">
        <v>63</v>
      </c>
      <c r="D12" s="3">
        <v>1871518</v>
      </c>
      <c r="E12" s="3">
        <v>5814365</v>
      </c>
      <c r="F12" s="3">
        <v>87.99</v>
      </c>
      <c r="G12" s="3">
        <v>165.6</v>
      </c>
      <c r="H12" s="3">
        <v>183</v>
      </c>
      <c r="I12" s="3">
        <v>17.399999999999999</v>
      </c>
      <c r="J12" s="17">
        <v>17.357614474520947</v>
      </c>
      <c r="K12" s="3" t="s">
        <v>64</v>
      </c>
      <c r="L12" s="1" t="s">
        <v>85</v>
      </c>
    </row>
    <row r="13" spans="1:12" ht="16.5" customHeight="1">
      <c r="A13" t="s">
        <v>86</v>
      </c>
      <c r="B13" s="3">
        <v>360</v>
      </c>
      <c r="C13" s="3" t="s">
        <v>63</v>
      </c>
      <c r="D13" s="3">
        <v>1878374</v>
      </c>
      <c r="E13" s="3">
        <v>5818408</v>
      </c>
      <c r="F13" s="3">
        <v>20.56</v>
      </c>
      <c r="G13" s="3">
        <v>12.2</v>
      </c>
      <c r="H13" s="3">
        <v>54.8</v>
      </c>
      <c r="I13" s="3">
        <v>42.6</v>
      </c>
      <c r="J13" s="17">
        <v>42.6</v>
      </c>
      <c r="K13" s="3" t="s">
        <v>64</v>
      </c>
      <c r="L13" s="1" t="s">
        <v>87</v>
      </c>
    </row>
    <row r="14" spans="1:12" ht="30" customHeight="1">
      <c r="A14" t="s">
        <v>88</v>
      </c>
      <c r="B14" s="3">
        <v>158.5</v>
      </c>
      <c r="C14" s="3" t="s">
        <v>63</v>
      </c>
      <c r="D14" s="3">
        <v>1874287</v>
      </c>
      <c r="E14" s="3">
        <v>5816787</v>
      </c>
      <c r="F14" s="3">
        <v>53.7</v>
      </c>
      <c r="G14" s="3">
        <v>97.5</v>
      </c>
      <c r="H14" s="3">
        <v>158.5</v>
      </c>
      <c r="I14" s="3">
        <v>61</v>
      </c>
      <c r="J14" s="17">
        <v>61</v>
      </c>
      <c r="L14" s="1" t="s">
        <v>89</v>
      </c>
    </row>
    <row r="15" spans="1:12">
      <c r="A15" t="s">
        <v>90</v>
      </c>
      <c r="B15" s="3">
        <v>172</v>
      </c>
      <c r="C15" s="3" t="s">
        <v>63</v>
      </c>
      <c r="D15" s="3">
        <v>1869261</v>
      </c>
      <c r="E15" s="3">
        <v>5818730</v>
      </c>
      <c r="F15" s="3">
        <v>62.65</v>
      </c>
      <c r="G15" s="3">
        <v>5</v>
      </c>
      <c r="H15" s="3">
        <v>123</v>
      </c>
      <c r="I15" s="3">
        <v>118</v>
      </c>
      <c r="J15" s="17">
        <v>117.71255793065926</v>
      </c>
      <c r="K15" s="3" t="s">
        <v>64</v>
      </c>
      <c r="L15" t="s">
        <v>91</v>
      </c>
    </row>
    <row r="16" spans="1:12">
      <c r="A16" t="s">
        <v>92</v>
      </c>
      <c r="B16" s="3">
        <v>115.82</v>
      </c>
      <c r="C16" s="3" t="s">
        <v>63</v>
      </c>
      <c r="D16" s="3">
        <v>1872504</v>
      </c>
      <c r="E16" s="3">
        <v>5821269</v>
      </c>
      <c r="F16" s="3">
        <v>43.51</v>
      </c>
      <c r="G16" s="3">
        <v>24.4</v>
      </c>
      <c r="H16" s="3">
        <v>109.8</v>
      </c>
      <c r="I16" s="3">
        <v>85.4</v>
      </c>
      <c r="J16" s="17">
        <v>85.191969892188993</v>
      </c>
      <c r="K16" s="3" t="s">
        <v>69</v>
      </c>
      <c r="L16" t="s">
        <v>93</v>
      </c>
    </row>
    <row r="17" spans="1:12">
      <c r="A17" t="s">
        <v>94</v>
      </c>
      <c r="B17" s="3">
        <v>389.4</v>
      </c>
      <c r="C17" s="3" t="s">
        <v>63</v>
      </c>
      <c r="D17" s="3">
        <v>1878897</v>
      </c>
      <c r="E17" s="3">
        <v>5821087</v>
      </c>
      <c r="F17" s="3">
        <v>2.9</v>
      </c>
      <c r="G17" s="3">
        <v>79.3</v>
      </c>
      <c r="H17" s="3">
        <v>231.8</v>
      </c>
      <c r="I17" s="3">
        <v>152.5</v>
      </c>
      <c r="J17" s="17">
        <v>152.5</v>
      </c>
      <c r="K17" s="3" t="s">
        <v>64</v>
      </c>
      <c r="L17" t="s">
        <v>95</v>
      </c>
    </row>
    <row r="18" spans="1:12">
      <c r="A18" t="s">
        <v>96</v>
      </c>
      <c r="B18" s="3">
        <v>282</v>
      </c>
      <c r="C18" s="3" t="s">
        <v>63</v>
      </c>
      <c r="D18" s="3">
        <v>1875958</v>
      </c>
      <c r="E18" s="3">
        <v>5812653</v>
      </c>
      <c r="F18" s="3">
        <v>150.41999999999999</v>
      </c>
      <c r="G18" s="3">
        <v>52</v>
      </c>
      <c r="H18" s="3">
        <v>223.5</v>
      </c>
      <c r="I18" s="3">
        <v>171.5</v>
      </c>
      <c r="J18" s="17">
        <v>171.5</v>
      </c>
      <c r="K18" s="3" t="s">
        <v>64</v>
      </c>
      <c r="L18" t="s">
        <v>74</v>
      </c>
    </row>
    <row r="19" spans="1:12">
      <c r="A19" t="s">
        <v>97</v>
      </c>
      <c r="B19" s="3">
        <v>124.1</v>
      </c>
      <c r="C19" s="3" t="s">
        <v>98</v>
      </c>
      <c r="D19" s="3">
        <v>1858161.541</v>
      </c>
      <c r="E19" s="3">
        <v>5827580.3430000003</v>
      </c>
      <c r="F19" s="3">
        <v>157.72999999999999</v>
      </c>
      <c r="G19" s="3">
        <v>0</v>
      </c>
      <c r="H19" s="3">
        <v>124.1</v>
      </c>
      <c r="I19" s="3">
        <v>124.1</v>
      </c>
      <c r="J19" s="17">
        <v>123.79769863724418</v>
      </c>
      <c r="K19" s="3" t="s">
        <v>69</v>
      </c>
      <c r="L19" t="s">
        <v>74</v>
      </c>
    </row>
    <row r="20" spans="1:12">
      <c r="A20" t="s">
        <v>99</v>
      </c>
      <c r="B20" s="3">
        <v>146.30000000000001</v>
      </c>
      <c r="C20" s="3" t="s">
        <v>98</v>
      </c>
      <c r="D20" s="3">
        <v>1857672.3859999999</v>
      </c>
      <c r="E20" s="3">
        <v>5827321.4970000004</v>
      </c>
      <c r="F20" s="3">
        <v>197.36</v>
      </c>
      <c r="G20" s="3">
        <v>0</v>
      </c>
      <c r="H20" s="3">
        <v>146.30000000000001</v>
      </c>
      <c r="I20" s="3">
        <v>146.30000000000001</v>
      </c>
      <c r="J20" s="17">
        <v>145.94362055301229</v>
      </c>
      <c r="K20" s="3" t="s">
        <v>69</v>
      </c>
      <c r="L20" t="s">
        <v>74</v>
      </c>
    </row>
    <row r="21" spans="1:12">
      <c r="A21" t="s">
        <v>100</v>
      </c>
      <c r="B21" s="3">
        <v>96</v>
      </c>
      <c r="C21" s="3" t="s">
        <v>98</v>
      </c>
      <c r="D21" s="3">
        <v>1858480.9010000001</v>
      </c>
      <c r="E21" s="3">
        <v>5827749.3459999999</v>
      </c>
      <c r="F21" s="3">
        <v>144.69</v>
      </c>
      <c r="G21" s="3">
        <v>0</v>
      </c>
      <c r="H21" s="3">
        <v>96</v>
      </c>
      <c r="I21" s="3">
        <v>96</v>
      </c>
      <c r="J21" s="17">
        <v>95.766148824943116</v>
      </c>
      <c r="K21" s="3" t="s">
        <v>69</v>
      </c>
      <c r="L21" t="s">
        <v>74</v>
      </c>
    </row>
    <row r="22" spans="1:12">
      <c r="A22" t="s">
        <v>101</v>
      </c>
      <c r="B22" s="3">
        <v>174</v>
      </c>
      <c r="C22" s="3" t="s">
        <v>98</v>
      </c>
      <c r="D22" s="3">
        <v>1856969.422</v>
      </c>
      <c r="E22" s="3">
        <v>5826951.199</v>
      </c>
      <c r="F22" s="3">
        <v>221.53</v>
      </c>
      <c r="G22" s="3">
        <v>0</v>
      </c>
      <c r="H22" s="3">
        <v>156.6</v>
      </c>
      <c r="I22" s="3">
        <v>156.6</v>
      </c>
      <c r="J22" s="17">
        <v>156.21853027068846</v>
      </c>
      <c r="K22" s="3" t="s">
        <v>64</v>
      </c>
      <c r="L22" t="s">
        <v>74</v>
      </c>
    </row>
    <row r="23" spans="1:12">
      <c r="A23" t="s">
        <v>102</v>
      </c>
      <c r="B23" s="3">
        <v>110.6</v>
      </c>
      <c r="C23" s="3" t="s">
        <v>98</v>
      </c>
      <c r="D23" s="3">
        <v>1856569.6869999999</v>
      </c>
      <c r="E23" s="3">
        <v>5826738.6509999996</v>
      </c>
      <c r="F23" s="3">
        <v>151.27000000000001</v>
      </c>
      <c r="G23" s="3">
        <v>0</v>
      </c>
      <c r="H23" s="3">
        <v>56.4</v>
      </c>
      <c r="I23" s="3">
        <v>56.4</v>
      </c>
      <c r="J23" s="17">
        <v>56.262612434654081</v>
      </c>
      <c r="K23" s="3" t="s">
        <v>64</v>
      </c>
      <c r="L23" t="s">
        <v>74</v>
      </c>
    </row>
    <row r="24" spans="1:12" s="4" customFormat="1">
      <c r="A24" s="5" t="s">
        <v>103</v>
      </c>
      <c r="B24" s="6" t="s">
        <v>51</v>
      </c>
      <c r="C24" s="6" t="s">
        <v>52</v>
      </c>
      <c r="D24" s="6" t="s">
        <v>53</v>
      </c>
      <c r="E24" s="6" t="s">
        <v>54</v>
      </c>
      <c r="F24" s="6" t="s">
        <v>55</v>
      </c>
      <c r="G24" s="6" t="s">
        <v>56</v>
      </c>
      <c r="H24" s="6" t="s">
        <v>57</v>
      </c>
      <c r="I24" s="6" t="s">
        <v>58</v>
      </c>
      <c r="J24" s="6" t="s">
        <v>59</v>
      </c>
      <c r="K24" s="6" t="s">
        <v>60</v>
      </c>
      <c r="L24" s="5" t="s">
        <v>61</v>
      </c>
    </row>
    <row r="25" spans="1:12">
      <c r="A25" t="s">
        <v>104</v>
      </c>
      <c r="B25" s="3">
        <v>153</v>
      </c>
      <c r="C25" s="3" t="s">
        <v>105</v>
      </c>
      <c r="D25" s="3">
        <v>1853774</v>
      </c>
      <c r="E25" s="3">
        <v>5819793</v>
      </c>
      <c r="F25" s="3">
        <v>380</v>
      </c>
      <c r="G25" s="3">
        <v>0</v>
      </c>
      <c r="H25" s="3">
        <v>153</v>
      </c>
      <c r="I25" s="3">
        <v>153</v>
      </c>
      <c r="J25" s="3">
        <v>152.6</v>
      </c>
      <c r="K25" s="3" t="s">
        <v>64</v>
      </c>
      <c r="L25" t="s">
        <v>74</v>
      </c>
    </row>
    <row r="26" spans="1:12">
      <c r="A26" t="s">
        <v>106</v>
      </c>
      <c r="B26" s="3">
        <v>280</v>
      </c>
      <c r="D26" s="3">
        <v>1869366</v>
      </c>
      <c r="E26" s="3">
        <v>5818800</v>
      </c>
      <c r="F26" s="3">
        <v>57</v>
      </c>
      <c r="G26" s="3">
        <v>0</v>
      </c>
      <c r="H26" s="3">
        <v>201</v>
      </c>
      <c r="I26" s="3">
        <v>201</v>
      </c>
      <c r="J26" s="3">
        <v>200.5</v>
      </c>
      <c r="K26" s="3" t="s">
        <v>64</v>
      </c>
      <c r="L26" t="s">
        <v>74</v>
      </c>
    </row>
    <row r="27" spans="1:12">
      <c r="A27" t="s">
        <v>107</v>
      </c>
      <c r="B27" s="3">
        <v>0</v>
      </c>
      <c r="C27" s="3" t="s">
        <v>108</v>
      </c>
      <c r="D27" s="3">
        <v>1875672</v>
      </c>
      <c r="E27" s="3">
        <v>5827107</v>
      </c>
      <c r="F27" s="3">
        <v>5</v>
      </c>
      <c r="G27" s="3">
        <v>110</v>
      </c>
      <c r="H27" s="3">
        <v>144</v>
      </c>
      <c r="I27" s="3">
        <v>34</v>
      </c>
      <c r="J27" s="3">
        <v>33.9</v>
      </c>
      <c r="K27" s="3" t="s">
        <v>64</v>
      </c>
      <c r="L27" t="s">
        <v>74</v>
      </c>
    </row>
    <row r="28" spans="1:12">
      <c r="A28" t="s">
        <v>109</v>
      </c>
      <c r="B28" s="3">
        <v>0</v>
      </c>
      <c r="C28" s="3" t="s">
        <v>108</v>
      </c>
      <c r="D28" s="3">
        <v>1867317</v>
      </c>
      <c r="E28" s="3">
        <v>5826615</v>
      </c>
      <c r="F28" s="3">
        <v>5</v>
      </c>
      <c r="G28" s="3">
        <v>170</v>
      </c>
      <c r="H28" s="3">
        <v>256</v>
      </c>
      <c r="I28" s="3">
        <v>86</v>
      </c>
      <c r="J28" s="3">
        <v>85.8</v>
      </c>
      <c r="K28" s="3" t="s">
        <v>64</v>
      </c>
      <c r="L28" t="s">
        <v>74</v>
      </c>
    </row>
    <row r="29" spans="1:12">
      <c r="A29" t="s">
        <v>110</v>
      </c>
      <c r="B29" s="3">
        <v>0</v>
      </c>
      <c r="C29" s="3" t="s">
        <v>108</v>
      </c>
      <c r="D29" s="3">
        <v>1869964</v>
      </c>
      <c r="E29" s="3">
        <v>5826076</v>
      </c>
      <c r="F29" s="3">
        <v>25</v>
      </c>
      <c r="G29" s="3">
        <v>140</v>
      </c>
      <c r="H29" s="3">
        <v>237</v>
      </c>
      <c r="I29" s="3">
        <v>97</v>
      </c>
      <c r="J29" s="3">
        <v>96.8</v>
      </c>
      <c r="K29" s="3" t="s">
        <v>64</v>
      </c>
      <c r="L29" t="s">
        <v>74</v>
      </c>
    </row>
    <row r="30" spans="1:12">
      <c r="A30" t="s">
        <v>111</v>
      </c>
      <c r="B30" s="3">
        <v>312</v>
      </c>
      <c r="C30" s="3" t="s">
        <v>108</v>
      </c>
      <c r="D30" s="3">
        <v>1875990</v>
      </c>
      <c r="E30" s="3">
        <v>5819395</v>
      </c>
      <c r="F30" s="3">
        <v>25</v>
      </c>
      <c r="G30" s="3">
        <v>110</v>
      </c>
      <c r="H30" s="3">
        <v>312</v>
      </c>
      <c r="I30" s="3">
        <v>202</v>
      </c>
      <c r="J30" s="3">
        <v>201.5</v>
      </c>
      <c r="K30" s="3" t="s">
        <v>64</v>
      </c>
      <c r="L30" t="s">
        <v>74</v>
      </c>
    </row>
    <row r="31" spans="1:12">
      <c r="A31" t="s">
        <v>112</v>
      </c>
      <c r="B31" s="3">
        <v>1300</v>
      </c>
      <c r="C31" s="3" t="s">
        <v>113</v>
      </c>
      <c r="D31" s="3">
        <v>1927439</v>
      </c>
      <c r="E31" s="3">
        <v>5779771</v>
      </c>
      <c r="F31" s="3">
        <v>25</v>
      </c>
      <c r="G31" s="3">
        <v>783</v>
      </c>
      <c r="H31" s="3">
        <v>798</v>
      </c>
      <c r="I31" s="3">
        <v>15</v>
      </c>
      <c r="J31" s="3">
        <v>15</v>
      </c>
      <c r="K31" s="3" t="s">
        <v>64</v>
      </c>
      <c r="L31" t="s">
        <v>114</v>
      </c>
    </row>
    <row r="32" spans="1:12">
      <c r="A32" t="s">
        <v>115</v>
      </c>
      <c r="B32" s="3">
        <v>0</v>
      </c>
      <c r="C32" s="3" t="s">
        <v>116</v>
      </c>
      <c r="D32" s="3">
        <v>1929975</v>
      </c>
      <c r="E32" s="3">
        <v>5649026</v>
      </c>
      <c r="F32" s="3">
        <v>412</v>
      </c>
      <c r="G32" s="3">
        <v>412</v>
      </c>
      <c r="H32" s="3">
        <v>405</v>
      </c>
      <c r="I32" s="3">
        <v>7</v>
      </c>
      <c r="J32" s="3">
        <v>7</v>
      </c>
      <c r="K32" s="3" t="s">
        <v>64</v>
      </c>
      <c r="L32" t="s">
        <v>117</v>
      </c>
    </row>
    <row r="33" spans="1:12">
      <c r="A33" t="s">
        <v>118</v>
      </c>
      <c r="B33" s="3">
        <v>0</v>
      </c>
      <c r="C33" s="3" t="s">
        <v>116</v>
      </c>
      <c r="D33" s="3">
        <v>1934731</v>
      </c>
      <c r="E33" s="3">
        <v>5648074</v>
      </c>
      <c r="F33" s="3">
        <v>69</v>
      </c>
      <c r="G33" s="3">
        <v>69</v>
      </c>
      <c r="H33" s="3">
        <v>67.400000000000006</v>
      </c>
      <c r="I33" s="3">
        <v>1.6</v>
      </c>
      <c r="J33" s="3">
        <v>1.6</v>
      </c>
      <c r="K33" s="3" t="s">
        <v>64</v>
      </c>
      <c r="L33" t="s">
        <v>117</v>
      </c>
    </row>
    <row r="34" spans="1:12">
      <c r="A34" t="s">
        <v>119</v>
      </c>
      <c r="B34" s="3">
        <v>0</v>
      </c>
      <c r="C34" s="3" t="s">
        <v>116</v>
      </c>
      <c r="D34" s="3">
        <v>1926221</v>
      </c>
      <c r="E34" s="3">
        <v>5635177</v>
      </c>
      <c r="F34" s="3">
        <v>101</v>
      </c>
      <c r="G34" s="3">
        <v>101</v>
      </c>
      <c r="H34" s="3">
        <v>99.3</v>
      </c>
      <c r="I34" s="3">
        <v>1.7</v>
      </c>
      <c r="J34" s="3">
        <v>1.7</v>
      </c>
      <c r="K34" s="3" t="s">
        <v>64</v>
      </c>
      <c r="L34" t="s">
        <v>117</v>
      </c>
    </row>
    <row r="35" spans="1:12">
      <c r="A35" t="s">
        <v>120</v>
      </c>
      <c r="B35" s="3">
        <v>99.97</v>
      </c>
      <c r="C35" s="3" t="s">
        <v>121</v>
      </c>
      <c r="D35" s="3">
        <v>1864515</v>
      </c>
      <c r="E35" s="3">
        <v>5802210</v>
      </c>
      <c r="F35" s="3">
        <v>380</v>
      </c>
      <c r="G35" s="3">
        <v>80</v>
      </c>
      <c r="H35" s="3">
        <v>99.97</v>
      </c>
      <c r="I35" s="3">
        <v>19.97</v>
      </c>
      <c r="J35" s="3">
        <v>19.97</v>
      </c>
      <c r="K35" s="3" t="s">
        <v>69</v>
      </c>
      <c r="L35" t="s">
        <v>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68"/>
  <sheetViews>
    <sheetView workbookViewId="0">
      <selection activeCell="G65" sqref="G65"/>
    </sheetView>
  </sheetViews>
  <sheetFormatPr defaultRowHeight="14.5"/>
  <cols>
    <col min="1" max="1" width="11" customWidth="1"/>
    <col min="2" max="2" width="10.453125" bestFit="1" customWidth="1"/>
    <col min="3" max="3" width="17.453125" bestFit="1" customWidth="1"/>
    <col min="4" max="4" width="14.7265625" customWidth="1"/>
    <col min="6" max="6" width="23.453125" customWidth="1"/>
    <col min="7" max="7" width="15.453125" customWidth="1"/>
    <col min="12" max="12" width="15.7265625" customWidth="1"/>
    <col min="14" max="14" width="10.7265625" customWidth="1"/>
  </cols>
  <sheetData>
    <row r="1" spans="1:23" ht="16.5">
      <c r="A1" s="25" t="s">
        <v>122</v>
      </c>
      <c r="J1" s="53" t="s">
        <v>123</v>
      </c>
      <c r="K1" s="53"/>
      <c r="L1" s="53"/>
      <c r="M1" s="53"/>
      <c r="N1" s="53"/>
      <c r="O1" s="53"/>
      <c r="P1" s="53"/>
      <c r="Q1" s="55"/>
      <c r="R1" s="56"/>
      <c r="S1" s="53" t="s">
        <v>124</v>
      </c>
      <c r="T1" s="53"/>
      <c r="U1" s="53"/>
      <c r="V1" s="53"/>
      <c r="W1" s="53"/>
    </row>
    <row r="2" spans="1:23" ht="16.5">
      <c r="A2" s="26" t="s">
        <v>125</v>
      </c>
      <c r="B2" s="26" t="s">
        <v>126</v>
      </c>
      <c r="C2" s="26" t="s">
        <v>127</v>
      </c>
      <c r="D2" s="26" t="s">
        <v>128</v>
      </c>
      <c r="E2" s="20"/>
      <c r="F2" s="20"/>
      <c r="J2" s="57" t="s">
        <v>125</v>
      </c>
      <c r="K2" s="57" t="s">
        <v>129</v>
      </c>
      <c r="L2" s="57" t="s">
        <v>130</v>
      </c>
      <c r="M2" s="147" t="s">
        <v>131</v>
      </c>
      <c r="N2" s="147"/>
      <c r="O2" s="56"/>
      <c r="P2" s="56"/>
      <c r="Q2" s="59"/>
      <c r="R2" s="56"/>
      <c r="S2" s="60" t="s">
        <v>125</v>
      </c>
      <c r="T2" s="60" t="s">
        <v>126</v>
      </c>
      <c r="U2" s="60" t="s">
        <v>130</v>
      </c>
      <c r="V2" s="147" t="s">
        <v>128</v>
      </c>
      <c r="W2" s="147"/>
    </row>
    <row r="3" spans="1:23">
      <c r="A3" s="31" t="s">
        <v>132</v>
      </c>
      <c r="B3" s="32">
        <v>323</v>
      </c>
      <c r="C3" s="32">
        <v>0.2</v>
      </c>
      <c r="D3" s="36">
        <f>B3*C3</f>
        <v>64.600000000000009</v>
      </c>
      <c r="J3" s="61" t="s">
        <v>132</v>
      </c>
      <c r="K3" s="61">
        <v>323</v>
      </c>
      <c r="L3" s="61">
        <v>0.2</v>
      </c>
      <c r="M3" s="61">
        <v>65</v>
      </c>
      <c r="N3" s="56"/>
      <c r="O3" s="56"/>
      <c r="P3" s="56"/>
      <c r="Q3" s="59"/>
      <c r="R3" s="56"/>
      <c r="S3" s="62" t="s">
        <v>132</v>
      </c>
      <c r="T3" s="61">
        <v>323</v>
      </c>
      <c r="U3" s="61">
        <v>0.2</v>
      </c>
      <c r="V3" s="61">
        <v>65</v>
      </c>
      <c r="W3" s="56"/>
    </row>
    <row r="4" spans="1:23">
      <c r="A4" s="31" t="s">
        <v>133</v>
      </c>
      <c r="B4" s="32">
        <v>1105</v>
      </c>
      <c r="C4" s="32">
        <v>0.15</v>
      </c>
      <c r="D4" s="36">
        <f t="shared" ref="D4:D11" si="0">B4*C4</f>
        <v>165.75</v>
      </c>
      <c r="F4" s="31" t="s">
        <v>134</v>
      </c>
      <c r="J4" s="61" t="s">
        <v>133</v>
      </c>
      <c r="K4" s="61">
        <v>1105</v>
      </c>
      <c r="L4" s="61">
        <v>0.15</v>
      </c>
      <c r="M4" s="61">
        <v>166</v>
      </c>
      <c r="N4" s="56"/>
      <c r="O4" s="56"/>
      <c r="P4" s="56"/>
      <c r="Q4" s="59"/>
      <c r="R4" s="56"/>
      <c r="S4" s="62" t="s">
        <v>133</v>
      </c>
      <c r="T4" s="61">
        <v>1105</v>
      </c>
      <c r="U4" s="61">
        <v>0.15</v>
      </c>
      <c r="V4" s="61">
        <v>166</v>
      </c>
      <c r="W4" s="56"/>
    </row>
    <row r="5" spans="1:23">
      <c r="A5" s="31" t="s">
        <v>135</v>
      </c>
      <c r="B5" s="32">
        <v>644</v>
      </c>
      <c r="C5" s="32">
        <v>0.1</v>
      </c>
      <c r="D5" s="36">
        <f t="shared" si="0"/>
        <v>64.400000000000006</v>
      </c>
      <c r="F5" s="24">
        <f>SUM(D3:D7)</f>
        <v>420.12</v>
      </c>
      <c r="J5" s="61" t="s">
        <v>135</v>
      </c>
      <c r="K5" s="61">
        <v>644</v>
      </c>
      <c r="L5" s="61">
        <v>0.1</v>
      </c>
      <c r="M5" s="61">
        <v>64</v>
      </c>
      <c r="N5" s="56"/>
      <c r="O5" s="56"/>
      <c r="P5" s="56"/>
      <c r="Q5" s="59"/>
      <c r="R5" s="56"/>
      <c r="S5" s="62" t="s">
        <v>135</v>
      </c>
      <c r="T5" s="61">
        <v>644</v>
      </c>
      <c r="U5" s="61">
        <v>0.1</v>
      </c>
      <c r="V5" s="61">
        <v>64</v>
      </c>
      <c r="W5" s="56"/>
    </row>
    <row r="6" spans="1:23">
      <c r="A6" s="31" t="s">
        <v>136</v>
      </c>
      <c r="B6" s="32">
        <v>885</v>
      </c>
      <c r="C6" s="32">
        <v>0.05</v>
      </c>
      <c r="D6" s="36">
        <f t="shared" si="0"/>
        <v>44.25</v>
      </c>
      <c r="J6" s="61" t="s">
        <v>136</v>
      </c>
      <c r="K6" s="61">
        <v>706</v>
      </c>
      <c r="L6" s="61">
        <v>0.05</v>
      </c>
      <c r="M6" s="61">
        <v>35</v>
      </c>
      <c r="N6" s="56"/>
      <c r="O6" s="56"/>
      <c r="P6" s="56"/>
      <c r="Q6" s="59"/>
      <c r="R6" s="56"/>
      <c r="S6" s="62" t="s">
        <v>136</v>
      </c>
      <c r="T6" s="61">
        <v>885</v>
      </c>
      <c r="U6" s="61">
        <v>0.05</v>
      </c>
      <c r="V6" s="61">
        <v>44</v>
      </c>
      <c r="W6" s="56"/>
    </row>
    <row r="7" spans="1:23">
      <c r="A7" s="31" t="s">
        <v>137</v>
      </c>
      <c r="B7" s="32">
        <v>4056</v>
      </c>
      <c r="C7" s="32">
        <v>0.02</v>
      </c>
      <c r="D7" s="36">
        <f t="shared" si="0"/>
        <v>81.12</v>
      </c>
      <c r="J7" s="61" t="s">
        <v>137</v>
      </c>
      <c r="K7" s="61">
        <v>3916</v>
      </c>
      <c r="L7" s="61">
        <v>0.02</v>
      </c>
      <c r="M7" s="61">
        <v>78</v>
      </c>
      <c r="N7" s="59">
        <v>408</v>
      </c>
      <c r="O7" s="56"/>
      <c r="P7" s="56"/>
      <c r="Q7" s="59"/>
      <c r="R7" s="56"/>
      <c r="S7" s="62" t="s">
        <v>137</v>
      </c>
      <c r="T7" s="61">
        <v>4007</v>
      </c>
      <c r="U7" s="61">
        <v>0.02</v>
      </c>
      <c r="V7" s="61">
        <v>81</v>
      </c>
      <c r="W7" s="59">
        <v>420</v>
      </c>
    </row>
    <row r="8" spans="1:23">
      <c r="A8" s="33" t="s">
        <v>138</v>
      </c>
      <c r="B8" s="34">
        <v>6972</v>
      </c>
      <c r="C8" s="34">
        <v>0.01</v>
      </c>
      <c r="D8" s="37">
        <f t="shared" si="0"/>
        <v>69.72</v>
      </c>
      <c r="F8" s="33" t="s">
        <v>139</v>
      </c>
      <c r="J8" s="63" t="s">
        <v>138</v>
      </c>
      <c r="K8" s="63">
        <v>6957</v>
      </c>
      <c r="L8" s="63">
        <v>0.01</v>
      </c>
      <c r="M8" s="63">
        <v>70</v>
      </c>
      <c r="N8" s="59"/>
      <c r="O8" s="56"/>
      <c r="P8" s="56"/>
      <c r="Q8" s="59"/>
      <c r="R8" s="56"/>
      <c r="S8" s="64" t="s">
        <v>138</v>
      </c>
      <c r="T8" s="63">
        <v>6967</v>
      </c>
      <c r="U8" s="63">
        <v>0.01</v>
      </c>
      <c r="V8" s="73">
        <f>T8*U8</f>
        <v>69.67</v>
      </c>
      <c r="W8" s="56"/>
    </row>
    <row r="9" spans="1:23">
      <c r="A9" s="33" t="s">
        <v>140</v>
      </c>
      <c r="B9" s="34">
        <v>1612</v>
      </c>
      <c r="C9" s="34">
        <v>5.0000000000000001E-3</v>
      </c>
      <c r="D9" s="37">
        <f t="shared" si="0"/>
        <v>8.06</v>
      </c>
      <c r="F9" s="24">
        <f>SUM(D8:D11)</f>
        <v>81.832000000000008</v>
      </c>
      <c r="J9" s="63" t="s">
        <v>140</v>
      </c>
      <c r="K9" s="63">
        <v>1597</v>
      </c>
      <c r="L9" s="63">
        <v>5.0000000000000001E-3</v>
      </c>
      <c r="M9" s="63">
        <v>8</v>
      </c>
      <c r="N9" s="59"/>
      <c r="O9" s="56"/>
      <c r="P9" s="56"/>
      <c r="Q9" s="59"/>
      <c r="R9" s="56"/>
      <c r="S9" s="64" t="s">
        <v>140</v>
      </c>
      <c r="T9" s="63">
        <v>1607</v>
      </c>
      <c r="U9" s="63">
        <v>5.0000000000000001E-3</v>
      </c>
      <c r="V9" s="73">
        <f t="shared" ref="V9:V11" si="1">T9*U9</f>
        <v>8.0350000000000001</v>
      </c>
      <c r="W9" s="56"/>
    </row>
    <row r="10" spans="1:23">
      <c r="A10" s="33" t="s">
        <v>141</v>
      </c>
      <c r="B10" s="34">
        <v>1423</v>
      </c>
      <c r="C10" s="34">
        <v>2E-3</v>
      </c>
      <c r="D10" s="37">
        <f t="shared" si="0"/>
        <v>2.8460000000000001</v>
      </c>
      <c r="J10" s="63" t="s">
        <v>141</v>
      </c>
      <c r="K10" s="63">
        <v>1410</v>
      </c>
      <c r="L10" s="63">
        <v>2E-3</v>
      </c>
      <c r="M10" s="63">
        <v>3</v>
      </c>
      <c r="N10" s="59"/>
      <c r="O10" s="56"/>
      <c r="P10" s="56"/>
      <c r="Q10" s="59"/>
      <c r="R10" s="56"/>
      <c r="S10" s="64" t="s">
        <v>141</v>
      </c>
      <c r="T10" s="63">
        <v>1420</v>
      </c>
      <c r="U10" s="63">
        <v>2E-3</v>
      </c>
      <c r="V10" s="73">
        <f t="shared" si="1"/>
        <v>2.84</v>
      </c>
      <c r="W10" s="56"/>
    </row>
    <row r="11" spans="1:23">
      <c r="A11" s="35">
        <v>1</v>
      </c>
      <c r="B11" s="34">
        <v>1206</v>
      </c>
      <c r="C11" s="34">
        <v>1E-3</v>
      </c>
      <c r="D11" s="37">
        <f t="shared" si="0"/>
        <v>1.206</v>
      </c>
      <c r="J11" s="63">
        <v>0</v>
      </c>
      <c r="K11" s="63">
        <v>1194</v>
      </c>
      <c r="L11" s="63">
        <v>1E-3</v>
      </c>
      <c r="M11" s="63">
        <v>1</v>
      </c>
      <c r="N11" s="59">
        <v>82</v>
      </c>
      <c r="O11" s="56"/>
      <c r="P11" s="56"/>
      <c r="Q11" s="59"/>
      <c r="R11" s="56"/>
      <c r="S11" s="65">
        <v>0</v>
      </c>
      <c r="T11" s="63">
        <v>1203</v>
      </c>
      <c r="U11" s="63">
        <v>1E-3</v>
      </c>
      <c r="V11" s="73">
        <f t="shared" si="1"/>
        <v>1.2030000000000001</v>
      </c>
      <c r="W11" s="59">
        <v>82</v>
      </c>
    </row>
    <row r="12" spans="1:23">
      <c r="B12" s="3"/>
      <c r="C12" s="3"/>
      <c r="D12" s="3"/>
      <c r="J12" s="59"/>
      <c r="K12" s="59"/>
      <c r="L12" s="59"/>
      <c r="M12" s="59"/>
      <c r="N12" s="56"/>
      <c r="O12" s="56"/>
      <c r="P12" s="56"/>
      <c r="Q12" s="59"/>
      <c r="R12" s="56"/>
      <c r="S12" s="56"/>
      <c r="T12" s="56"/>
      <c r="U12" s="56"/>
      <c r="V12" s="56"/>
      <c r="W12" s="56"/>
    </row>
    <row r="13" spans="1:23">
      <c r="A13" s="22" t="s">
        <v>142</v>
      </c>
      <c r="B13" s="23">
        <v>18226</v>
      </c>
      <c r="C13" s="3"/>
      <c r="D13" s="27">
        <f>SUM(D3:D11)</f>
        <v>501.95200000000006</v>
      </c>
      <c r="E13" s="22" t="s">
        <v>143</v>
      </c>
      <c r="J13" s="66" t="s">
        <v>142</v>
      </c>
      <c r="K13" s="66">
        <v>17852</v>
      </c>
      <c r="L13" s="66"/>
      <c r="M13" s="66"/>
      <c r="N13" s="66">
        <v>490</v>
      </c>
      <c r="O13" s="67"/>
      <c r="P13" s="54"/>
      <c r="Q13" s="56"/>
      <c r="R13" s="56"/>
      <c r="S13" s="66" t="s">
        <v>142</v>
      </c>
      <c r="T13" s="66">
        <v>18161</v>
      </c>
      <c r="U13" s="66"/>
      <c r="V13" s="66"/>
      <c r="W13" s="68">
        <v>502</v>
      </c>
    </row>
    <row r="15" spans="1:23">
      <c r="D15" t="s">
        <v>144</v>
      </c>
      <c r="G15" s="3"/>
    </row>
    <row r="16" spans="1:23" ht="16.5">
      <c r="F16" s="30" t="s">
        <v>145</v>
      </c>
      <c r="G16" s="29" t="s">
        <v>146</v>
      </c>
      <c r="H16" s="30" t="s">
        <v>147</v>
      </c>
      <c r="I16" s="69" t="s">
        <v>148</v>
      </c>
    </row>
    <row r="18" spans="1:17" ht="16.5">
      <c r="A18" s="28" t="s">
        <v>149</v>
      </c>
    </row>
    <row r="19" spans="1:17" ht="16.5">
      <c r="A19" t="s">
        <v>150</v>
      </c>
    </row>
    <row r="20" spans="1:17" ht="16.5">
      <c r="A20" t="s">
        <v>151</v>
      </c>
    </row>
    <row r="21" spans="1:17" ht="16.5">
      <c r="A21" t="s">
        <v>839</v>
      </c>
    </row>
    <row r="25" spans="1:17" ht="16.5">
      <c r="B25" s="22" t="s">
        <v>152</v>
      </c>
      <c r="C25" s="145" t="s">
        <v>153</v>
      </c>
      <c r="D25" s="145"/>
      <c r="E25" s="145"/>
    </row>
    <row r="26" spans="1:17" ht="16.5">
      <c r="C26" s="146" t="s">
        <v>154</v>
      </c>
      <c r="D26" s="146"/>
      <c r="E26" s="146"/>
    </row>
    <row r="27" spans="1:17">
      <c r="C27" s="3"/>
      <c r="D27" s="3"/>
      <c r="E27" s="3"/>
    </row>
    <row r="28" spans="1:17">
      <c r="C28" s="148" t="s">
        <v>155</v>
      </c>
      <c r="D28" s="148"/>
      <c r="E28" s="148"/>
      <c r="F28" s="148"/>
      <c r="G28" s="148"/>
      <c r="H28" s="148"/>
      <c r="I28" s="148"/>
      <c r="K28" s="148" t="s">
        <v>156</v>
      </c>
      <c r="L28" s="148"/>
      <c r="M28" s="148"/>
      <c r="N28" s="148"/>
      <c r="O28" s="148"/>
      <c r="P28" s="148"/>
      <c r="Q28" s="148"/>
    </row>
    <row r="29" spans="1:17">
      <c r="C29" s="24">
        <f>(420*1700)/2450</f>
        <v>291.42857142857144</v>
      </c>
      <c r="D29" s="24" t="s">
        <v>157</v>
      </c>
      <c r="I29" s="21"/>
      <c r="K29" s="24">
        <f>(408*1700)/2450</f>
        <v>283.10204081632651</v>
      </c>
      <c r="L29" s="24" t="s">
        <v>157</v>
      </c>
    </row>
    <row r="30" spans="1:17">
      <c r="C30" s="24">
        <f>(82*1000)/2450</f>
        <v>33.469387755102041</v>
      </c>
      <c r="D30" t="s">
        <v>158</v>
      </c>
      <c r="K30" s="24">
        <f>(82*1000)/2450</f>
        <v>33.469387755102041</v>
      </c>
      <c r="L30" s="3" t="s">
        <v>158</v>
      </c>
    </row>
    <row r="31" spans="1:17" ht="16.5">
      <c r="E31" s="71">
        <f>SUM(C29:C30)</f>
        <v>324.89795918367349</v>
      </c>
      <c r="F31" s="22" t="s">
        <v>159</v>
      </c>
      <c r="G31" s="22" t="s">
        <v>160</v>
      </c>
      <c r="M31" s="71">
        <f>SUM(K29:K30)</f>
        <v>316.57142857142856</v>
      </c>
      <c r="N31" s="22" t="s">
        <v>159</v>
      </c>
      <c r="O31" s="22" t="s">
        <v>160</v>
      </c>
    </row>
    <row r="32" spans="1:17" ht="16.5">
      <c r="E32" s="70">
        <f>(502*1700)/2450</f>
        <v>348.32653061224488</v>
      </c>
      <c r="F32" s="22" t="s">
        <v>159</v>
      </c>
      <c r="G32" s="58" t="s">
        <v>161</v>
      </c>
      <c r="M32" s="70">
        <f>(502*1700)/2450</f>
        <v>348.32653061224488</v>
      </c>
      <c r="N32" s="22" t="s">
        <v>159</v>
      </c>
      <c r="O32" s="58" t="s">
        <v>161</v>
      </c>
    </row>
    <row r="33" spans="1:15" ht="16.5">
      <c r="E33" s="72">
        <f>(502*1000)/2450</f>
        <v>204.89795918367346</v>
      </c>
      <c r="F33" s="22" t="s">
        <v>159</v>
      </c>
      <c r="G33" s="58" t="s">
        <v>162</v>
      </c>
      <c r="M33" s="72">
        <f>(502*1000)/2450</f>
        <v>204.89795918367346</v>
      </c>
      <c r="N33" s="22" t="s">
        <v>159</v>
      </c>
      <c r="O33" s="58" t="s">
        <v>162</v>
      </c>
    </row>
    <row r="34" spans="1:15">
      <c r="C34" s="27"/>
      <c r="D34" s="22"/>
      <c r="F34" s="22"/>
      <c r="K34" s="27"/>
      <c r="L34" s="22"/>
      <c r="N34" s="22"/>
    </row>
    <row r="35" spans="1:15" ht="16.5">
      <c r="D35" s="30" t="s">
        <v>145</v>
      </c>
      <c r="E35" s="75">
        <f>SUM(E31:E33)</f>
        <v>878.12244897959181</v>
      </c>
      <c r="F35" s="74" t="s">
        <v>163</v>
      </c>
      <c r="L35" s="30" t="s">
        <v>145</v>
      </c>
      <c r="M35" s="75">
        <f>SUM(M31:M33)</f>
        <v>869.79591836734699</v>
      </c>
      <c r="N35" s="74" t="s">
        <v>164</v>
      </c>
    </row>
    <row r="39" spans="1:15">
      <c r="A39" t="s">
        <v>165</v>
      </c>
    </row>
    <row r="40" spans="1:15" ht="17.5">
      <c r="A40" t="s">
        <v>166</v>
      </c>
    </row>
    <row r="41" spans="1:15" ht="17.5">
      <c r="A41" t="s">
        <v>167</v>
      </c>
      <c r="L41" t="s">
        <v>167</v>
      </c>
    </row>
    <row r="42" spans="1:15">
      <c r="D42" s="38" t="s">
        <v>168</v>
      </c>
      <c r="E42" s="76">
        <f>LOG10((8.78*10^11)*2450)-7</f>
        <v>8.3326606002706356</v>
      </c>
      <c r="L42" s="38" t="s">
        <v>168</v>
      </c>
      <c r="M42" s="76">
        <f>LOG10((8.7*10^11)*2450)-7</f>
        <v>8.3286853369831508</v>
      </c>
    </row>
    <row r="45" spans="1:15" ht="16.5">
      <c r="A45" s="25" t="s">
        <v>856</v>
      </c>
    </row>
    <row r="46" spans="1:15" s="101" customFormat="1">
      <c r="A46" s="101" t="s">
        <v>840</v>
      </c>
      <c r="B46" s="101" t="s">
        <v>841</v>
      </c>
      <c r="C46" s="101" t="s">
        <v>842</v>
      </c>
      <c r="D46" s="101" t="s">
        <v>843</v>
      </c>
      <c r="E46" s="101" t="s">
        <v>844</v>
      </c>
    </row>
    <row r="47" spans="1:15" s="101" customFormat="1">
      <c r="A47" s="101" t="s">
        <v>845</v>
      </c>
      <c r="B47" s="101" t="s">
        <v>846</v>
      </c>
      <c r="C47" s="101" t="s">
        <v>846</v>
      </c>
      <c r="D47" s="101" t="s">
        <v>847</v>
      </c>
      <c r="E47" s="101" t="s">
        <v>848</v>
      </c>
    </row>
    <row r="48" spans="1:15">
      <c r="A48" s="11">
        <v>39</v>
      </c>
      <c r="B48" s="3">
        <v>20.67</v>
      </c>
      <c r="C48" s="3">
        <v>3.73</v>
      </c>
      <c r="D48" s="3">
        <v>4</v>
      </c>
      <c r="E48" s="41">
        <v>1.2288941736028538</v>
      </c>
    </row>
    <row r="49" spans="1:6">
      <c r="A49" s="11">
        <v>138</v>
      </c>
      <c r="B49" s="3">
        <v>25.81</v>
      </c>
      <c r="C49" s="3">
        <v>5.14</v>
      </c>
      <c r="D49" s="3">
        <v>4</v>
      </c>
      <c r="E49" s="41">
        <v>1.2559610705596109</v>
      </c>
    </row>
    <row r="50" spans="1:6">
      <c r="A50" s="11">
        <v>165</v>
      </c>
      <c r="B50" s="3">
        <v>15.93</v>
      </c>
      <c r="C50" s="3">
        <v>5.29</v>
      </c>
      <c r="D50" s="3">
        <v>2</v>
      </c>
      <c r="E50" s="41">
        <v>1.5056710775047262</v>
      </c>
    </row>
    <row r="51" spans="1:6">
      <c r="A51" s="11">
        <v>243</v>
      </c>
      <c r="B51" s="3">
        <v>28.1</v>
      </c>
      <c r="C51" s="3">
        <v>11.54</v>
      </c>
      <c r="D51" s="3">
        <v>4</v>
      </c>
      <c r="E51" s="41">
        <v>1.7092457420924574</v>
      </c>
    </row>
    <row r="52" spans="1:6">
      <c r="A52" s="11">
        <v>288</v>
      </c>
      <c r="B52" s="3">
        <v>29.98</v>
      </c>
      <c r="C52" s="3">
        <v>12.47</v>
      </c>
      <c r="D52" s="3">
        <v>3</v>
      </c>
      <c r="E52" s="41">
        <v>1.7210103329506312</v>
      </c>
    </row>
    <row r="53" spans="1:6">
      <c r="A53" s="11">
        <v>330</v>
      </c>
      <c r="B53" s="3">
        <v>31.83</v>
      </c>
      <c r="C53" s="3">
        <v>11.64</v>
      </c>
      <c r="D53" s="3">
        <v>4</v>
      </c>
      <c r="E53" s="41">
        <v>1.5859491778774291</v>
      </c>
    </row>
    <row r="54" spans="1:6">
      <c r="A54" s="11">
        <v>366</v>
      </c>
      <c r="B54" s="3">
        <v>86.14</v>
      </c>
      <c r="C54" s="3">
        <v>36.99</v>
      </c>
      <c r="D54" s="3">
        <v>6</v>
      </c>
      <c r="E54" s="41">
        <v>1.7590361445783136</v>
      </c>
    </row>
    <row r="55" spans="1:6">
      <c r="A55" s="11">
        <v>411</v>
      </c>
      <c r="B55" s="3">
        <v>20.94</v>
      </c>
      <c r="C55" s="3">
        <v>9.49</v>
      </c>
      <c r="D55" s="3">
        <v>3</v>
      </c>
      <c r="E55" s="41">
        <v>1.8433098591549295</v>
      </c>
    </row>
    <row r="56" spans="1:6">
      <c r="A56" s="11">
        <v>462</v>
      </c>
      <c r="B56" s="3">
        <v>53.53</v>
      </c>
      <c r="C56" s="3">
        <v>27.63</v>
      </c>
      <c r="D56" s="3">
        <v>4</v>
      </c>
      <c r="E56" s="41">
        <v>2.076415826221877</v>
      </c>
    </row>
    <row r="57" spans="1:6">
      <c r="A57" s="11">
        <v>483</v>
      </c>
      <c r="B57" s="3">
        <v>44.04</v>
      </c>
      <c r="C57" s="3">
        <v>23.08</v>
      </c>
      <c r="D57" s="3">
        <v>3</v>
      </c>
      <c r="E57" s="41">
        <v>2.1102060373742217</v>
      </c>
    </row>
    <row r="58" spans="1:6">
      <c r="A58" s="11">
        <v>501</v>
      </c>
      <c r="B58" s="3">
        <v>26.1</v>
      </c>
      <c r="C58" s="3">
        <v>13.58</v>
      </c>
      <c r="D58" s="3">
        <v>3</v>
      </c>
      <c r="E58" s="41">
        <v>2.0997586484312145</v>
      </c>
    </row>
    <row r="59" spans="1:6">
      <c r="B59" s="3"/>
      <c r="C59" s="3"/>
      <c r="D59" s="3"/>
      <c r="E59" s="41"/>
    </row>
    <row r="60" spans="1:6">
      <c r="A60" t="s">
        <v>849</v>
      </c>
      <c r="B60" s="3">
        <v>34.824545454545451</v>
      </c>
      <c r="C60" s="3"/>
      <c r="D60" s="3"/>
      <c r="E60" s="41">
        <v>1.4249430159399121</v>
      </c>
    </row>
    <row r="61" spans="1:6">
      <c r="A61" t="s">
        <v>850</v>
      </c>
      <c r="B61" s="3">
        <v>20.13272528180741</v>
      </c>
      <c r="C61" s="3"/>
      <c r="D61" s="3"/>
      <c r="E61" s="41">
        <v>0.22681498074274342</v>
      </c>
    </row>
    <row r="62" spans="1:6">
      <c r="A62" t="s">
        <v>156</v>
      </c>
      <c r="B62" s="3">
        <v>86.14</v>
      </c>
      <c r="C62" s="3"/>
      <c r="D62" s="3"/>
      <c r="E62" s="41">
        <v>1.2288941736028538</v>
      </c>
    </row>
    <row r="63" spans="1:6">
      <c r="A63" t="s">
        <v>155</v>
      </c>
      <c r="B63" s="3">
        <v>15.93</v>
      </c>
      <c r="C63" s="3"/>
      <c r="D63" s="3"/>
      <c r="E63" s="41">
        <v>1.7092457420924574</v>
      </c>
    </row>
    <row r="64" spans="1:6">
      <c r="B64" s="3" t="s">
        <v>851</v>
      </c>
      <c r="C64" s="3"/>
      <c r="D64" s="3"/>
      <c r="E64" s="3"/>
      <c r="F64" s="41"/>
    </row>
    <row r="65" spans="2:9">
      <c r="B65" s="3" t="s">
        <v>851</v>
      </c>
      <c r="C65" s="3"/>
      <c r="D65" s="3" t="s">
        <v>852</v>
      </c>
      <c r="E65" s="3">
        <v>179</v>
      </c>
      <c r="F65" s="41">
        <f>AVERAGE(E48:E50)</f>
        <v>1.3301754405557304</v>
      </c>
      <c r="G65">
        <v>0.36</v>
      </c>
      <c r="H65">
        <v>1</v>
      </c>
    </row>
    <row r="66" spans="2:9">
      <c r="B66" s="3"/>
      <c r="C66" s="3"/>
      <c r="D66" s="3" t="s">
        <v>853</v>
      </c>
      <c r="E66" s="3">
        <v>331</v>
      </c>
      <c r="F66" s="41">
        <f>AVERAGE(E51:E58)</f>
        <v>1.8631164710851345</v>
      </c>
      <c r="G66">
        <v>0.64</v>
      </c>
      <c r="H66">
        <v>2</v>
      </c>
    </row>
    <row r="68" spans="2:9">
      <c r="F68" s="103" t="s">
        <v>854</v>
      </c>
      <c r="G68" s="102"/>
      <c r="H68" s="104">
        <v>1.6854694609086665</v>
      </c>
      <c r="I68" s="102" t="s">
        <v>855</v>
      </c>
    </row>
  </sheetData>
  <mergeCells count="6">
    <mergeCell ref="C25:E25"/>
    <mergeCell ref="C26:E26"/>
    <mergeCell ref="M2:N2"/>
    <mergeCell ref="V2:W2"/>
    <mergeCell ref="C28:I28"/>
    <mergeCell ref="K28:Q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AA38-5217-430C-8E3D-C67122E7C06D}">
  <dimension ref="A1:BP96"/>
  <sheetViews>
    <sheetView topLeftCell="A16" workbookViewId="0">
      <selection activeCell="N27" sqref="N27"/>
    </sheetView>
  </sheetViews>
  <sheetFormatPr defaultRowHeight="14.5"/>
  <cols>
    <col min="1" max="1" width="19.81640625" customWidth="1"/>
    <col min="2" max="2" width="10.453125" bestFit="1" customWidth="1"/>
    <col min="3" max="3" width="11.453125" bestFit="1" customWidth="1"/>
    <col min="4" max="4" width="10.453125" bestFit="1" customWidth="1"/>
    <col min="5" max="5" width="11.7265625" bestFit="1" customWidth="1"/>
    <col min="6" max="6" width="11.1796875" bestFit="1" customWidth="1"/>
    <col min="7" max="7" width="11" bestFit="1" customWidth="1"/>
    <col min="8" max="8" width="10.26953125" bestFit="1" customWidth="1"/>
    <col min="9" max="9" width="11.26953125" bestFit="1" customWidth="1"/>
    <col min="10" max="10" width="10" bestFit="1" customWidth="1"/>
    <col min="11" max="11" width="10.7265625" bestFit="1" customWidth="1"/>
    <col min="13" max="13" width="15.7265625" customWidth="1"/>
    <col min="14" max="14" width="10.453125" bestFit="1" customWidth="1"/>
    <col min="15" max="15" width="11.453125" bestFit="1" customWidth="1"/>
    <col min="16" max="16" width="10.453125" bestFit="1" customWidth="1"/>
    <col min="17" max="17" width="11.7265625" bestFit="1" customWidth="1"/>
    <col min="18" max="18" width="11.1796875" bestFit="1" customWidth="1"/>
    <col min="19" max="19" width="11" bestFit="1" customWidth="1"/>
    <col min="20" max="20" width="10.26953125" bestFit="1" customWidth="1"/>
    <col min="21" max="21" width="11.26953125" bestFit="1" customWidth="1"/>
    <col min="22" max="22" width="11.54296875" bestFit="1" customWidth="1"/>
    <col min="23" max="23" width="10.7265625" bestFit="1" customWidth="1"/>
  </cols>
  <sheetData>
    <row r="1" spans="1:68" ht="18.5">
      <c r="A1" s="115" t="s">
        <v>948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68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68" ht="18.5">
      <c r="A3" s="116" t="s">
        <v>949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1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68" s="117" customFormat="1" ht="16.5">
      <c r="A4" s="122" t="s">
        <v>913</v>
      </c>
      <c r="B4" s="124" t="s">
        <v>896</v>
      </c>
      <c r="C4" s="124" t="s">
        <v>898</v>
      </c>
      <c r="D4" s="124" t="s">
        <v>897</v>
      </c>
      <c r="E4" s="124" t="s">
        <v>899</v>
      </c>
      <c r="F4" s="124" t="s">
        <v>900</v>
      </c>
      <c r="G4" s="124" t="s">
        <v>901</v>
      </c>
      <c r="H4" s="124" t="s">
        <v>902</v>
      </c>
      <c r="I4" s="124" t="s">
        <v>903</v>
      </c>
      <c r="J4" s="124" t="s">
        <v>904</v>
      </c>
      <c r="K4" s="124" t="s">
        <v>905</v>
      </c>
      <c r="L4" s="20"/>
      <c r="M4" s="3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</row>
    <row r="5" spans="1:68" s="16" customFormat="1">
      <c r="A5" s="107" t="s">
        <v>944</v>
      </c>
      <c r="B5" s="123">
        <v>66.599999999999994</v>
      </c>
      <c r="C5" s="123">
        <v>14.9</v>
      </c>
      <c r="D5" s="123">
        <v>0.66</v>
      </c>
      <c r="E5" s="125">
        <v>4.9000000000000004</v>
      </c>
      <c r="F5" s="123">
        <v>4.1000000000000002E-2</v>
      </c>
      <c r="G5" s="123">
        <v>0.96</v>
      </c>
      <c r="H5" s="123">
        <v>2.1</v>
      </c>
      <c r="I5" s="123">
        <v>2.76</v>
      </c>
      <c r="J5" s="123">
        <v>5.36</v>
      </c>
      <c r="K5" s="123">
        <v>0.28999999999999998</v>
      </c>
      <c r="L5" s="3"/>
      <c r="M5"/>
      <c r="N5" s="3"/>
      <c r="O5" s="3"/>
      <c r="P5" s="3"/>
      <c r="Q5" s="41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s="118" t="s">
        <v>945</v>
      </c>
      <c r="B6" s="17">
        <v>66.28</v>
      </c>
      <c r="C6" s="17">
        <v>15.12</v>
      </c>
      <c r="D6" s="41">
        <f>AVERAGE(D11:D36)</f>
        <v>0.65904166666666664</v>
      </c>
      <c r="E6" s="41">
        <f t="shared" ref="E6:K6" si="0">AVERAGE(E11:E36)</f>
        <v>4.8977501333333331</v>
      </c>
      <c r="F6" s="87">
        <f t="shared" si="0"/>
        <v>4.2458333333333348E-2</v>
      </c>
      <c r="G6" s="41">
        <f t="shared" si="0"/>
        <v>0.95745499999999995</v>
      </c>
      <c r="H6" s="41">
        <f t="shared" si="0"/>
        <v>2.0927083333333338</v>
      </c>
      <c r="I6" s="41">
        <f t="shared" si="0"/>
        <v>2.7626750000000002</v>
      </c>
      <c r="J6" s="41">
        <f t="shared" si="0"/>
        <v>5.3562500000000002</v>
      </c>
      <c r="K6" s="41">
        <f t="shared" si="0"/>
        <v>0.2918927083333332</v>
      </c>
      <c r="L6" s="41"/>
      <c r="M6" s="142"/>
      <c r="N6" s="17"/>
      <c r="O6" s="41"/>
      <c r="P6" s="41"/>
      <c r="Q6" s="41"/>
      <c r="R6" s="87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</row>
    <row r="7" spans="1:68">
      <c r="A7" s="118" t="s">
        <v>946</v>
      </c>
      <c r="B7" s="41">
        <v>0.56000000000000005</v>
      </c>
      <c r="C7" s="41">
        <v>0.12</v>
      </c>
      <c r="D7" s="41">
        <v>0</v>
      </c>
      <c r="E7" s="41">
        <v>7.0000000000000007E-2</v>
      </c>
      <c r="F7" s="87">
        <v>0</v>
      </c>
      <c r="G7" s="41">
        <v>0.02</v>
      </c>
      <c r="H7" s="41">
        <v>0.01</v>
      </c>
      <c r="I7" s="41">
        <v>0.03</v>
      </c>
      <c r="J7" s="41">
        <v>0.04</v>
      </c>
      <c r="K7" s="41">
        <v>0.01</v>
      </c>
      <c r="L7" s="41"/>
      <c r="M7" s="142"/>
      <c r="N7" s="41"/>
      <c r="O7" s="41"/>
      <c r="P7" s="41"/>
      <c r="Q7" s="41"/>
      <c r="R7" s="87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</row>
    <row r="8" spans="1:68">
      <c r="A8" s="119" t="s">
        <v>967</v>
      </c>
      <c r="B8" s="120">
        <f>(ABS(B5-B6)/B5)*100</f>
        <v>0.48048048048047032</v>
      </c>
      <c r="C8" s="120">
        <f>(ABS(C5-C6)/C5)*100</f>
        <v>1.4765100671140863</v>
      </c>
      <c r="D8" s="120">
        <f>(ABS(D5-D6)/D5)*100</f>
        <v>0.14520202020202944</v>
      </c>
      <c r="E8" s="120">
        <f t="shared" ref="E8:K8" si="1">(ABS(E5-E6)/E5)*100</f>
        <v>4.591564625851563E-2</v>
      </c>
      <c r="F8" s="126">
        <f t="shared" si="1"/>
        <v>3.5569105691057223</v>
      </c>
      <c r="G8" s="120">
        <f t="shared" si="1"/>
        <v>0.26510416666666869</v>
      </c>
      <c r="H8" s="120">
        <f t="shared" si="1"/>
        <v>0.34722222222220245</v>
      </c>
      <c r="I8" s="120">
        <f t="shared" si="1"/>
        <v>9.6920289855087952E-2</v>
      </c>
      <c r="J8" s="120">
        <f t="shared" si="1"/>
        <v>6.9962686567166837E-2</v>
      </c>
      <c r="K8" s="120">
        <f t="shared" si="1"/>
        <v>0.65265804597697075</v>
      </c>
      <c r="L8" s="80"/>
      <c r="M8" s="143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</row>
    <row r="10" spans="1:68" s="20" customFormat="1">
      <c r="A10" s="121" t="s">
        <v>950</v>
      </c>
      <c r="M10" s="121"/>
    </row>
    <row r="11" spans="1:68">
      <c r="A11" t="s">
        <v>953</v>
      </c>
      <c r="B11" s="17">
        <v>66.09</v>
      </c>
      <c r="C11" s="17">
        <v>15.14</v>
      </c>
      <c r="D11" s="41">
        <v>0.66</v>
      </c>
      <c r="E11" s="41">
        <v>4.8580874999999999</v>
      </c>
      <c r="F11" s="87">
        <v>4.2000000000000003E-2</v>
      </c>
      <c r="G11" s="41">
        <v>0.94469999999999987</v>
      </c>
      <c r="H11" s="17">
        <v>2.0960000000000001</v>
      </c>
      <c r="I11" s="41">
        <v>2.76552</v>
      </c>
      <c r="J11" s="41">
        <v>5.35</v>
      </c>
      <c r="K11" s="41">
        <v>0.29057499999999997</v>
      </c>
      <c r="L11" s="41"/>
      <c r="N11" s="17"/>
      <c r="O11" s="17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3"/>
    </row>
    <row r="12" spans="1:68">
      <c r="A12" t="s">
        <v>954</v>
      </c>
      <c r="B12" s="17">
        <v>65.98</v>
      </c>
      <c r="C12" s="17">
        <v>15.15</v>
      </c>
      <c r="D12" s="41">
        <v>0.65800000000000003</v>
      </c>
      <c r="E12" s="41">
        <v>4.8416172</v>
      </c>
      <c r="F12" s="87">
        <v>4.2999999999999997E-2</v>
      </c>
      <c r="G12" s="41">
        <v>0.96255999999999997</v>
      </c>
      <c r="H12" s="17">
        <v>2.097</v>
      </c>
      <c r="I12" s="41">
        <v>2.7434400000000001</v>
      </c>
      <c r="J12" s="41">
        <v>5.34</v>
      </c>
      <c r="K12" s="41">
        <v>0.28958999999999996</v>
      </c>
      <c r="L12" s="41"/>
      <c r="N12" s="17"/>
      <c r="O12" s="17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3"/>
    </row>
    <row r="13" spans="1:68">
      <c r="A13" t="s">
        <v>955</v>
      </c>
      <c r="B13" s="17">
        <v>66.19</v>
      </c>
      <c r="C13" s="17">
        <v>15.2</v>
      </c>
      <c r="D13" s="41">
        <v>0.66100000000000003</v>
      </c>
      <c r="E13" s="41">
        <v>4.8682803000000003</v>
      </c>
      <c r="F13" s="87">
        <v>4.2999999999999997E-2</v>
      </c>
      <c r="G13" s="41">
        <v>0.96631999999999996</v>
      </c>
      <c r="H13" s="17">
        <v>2.0950000000000002</v>
      </c>
      <c r="I13" s="41">
        <v>2.7646000000000002</v>
      </c>
      <c r="J13" s="41">
        <v>5.34</v>
      </c>
      <c r="K13" s="41">
        <v>0.29057499999999997</v>
      </c>
      <c r="L13" s="41"/>
      <c r="N13" s="17"/>
      <c r="O13" s="17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3"/>
    </row>
    <row r="14" spans="1:68">
      <c r="A14" t="s">
        <v>956</v>
      </c>
      <c r="B14" s="17">
        <v>66.239999999999995</v>
      </c>
      <c r="C14" s="17">
        <v>15.12</v>
      </c>
      <c r="D14" s="41">
        <v>0.66100000000000003</v>
      </c>
      <c r="E14" s="41">
        <v>4.8648021000000004</v>
      </c>
      <c r="F14" s="87">
        <v>4.2000000000000003E-2</v>
      </c>
      <c r="G14" s="41">
        <v>0.9653799999999999</v>
      </c>
      <c r="H14" s="17">
        <v>2.0950000000000002</v>
      </c>
      <c r="I14" s="41">
        <v>2.7489600000000003</v>
      </c>
      <c r="J14" s="41">
        <v>5.35</v>
      </c>
      <c r="K14" s="41">
        <v>0.29057499999999997</v>
      </c>
      <c r="L14" s="41"/>
      <c r="N14" s="17"/>
      <c r="O14" s="17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3"/>
    </row>
    <row r="15" spans="1:68">
      <c r="A15" t="s">
        <v>957</v>
      </c>
      <c r="B15" s="17">
        <v>66.150000000000006</v>
      </c>
      <c r="C15" s="17">
        <v>15.17</v>
      </c>
      <c r="D15" s="41">
        <v>0.65700000000000003</v>
      </c>
      <c r="E15" s="41">
        <v>4.8827232</v>
      </c>
      <c r="F15" s="87">
        <v>4.2000000000000003E-2</v>
      </c>
      <c r="G15" s="41">
        <v>0.94845999999999986</v>
      </c>
      <c r="H15" s="17">
        <v>2.089</v>
      </c>
      <c r="I15" s="41">
        <v>2.7811600000000003</v>
      </c>
      <c r="J15" s="41">
        <v>5.34</v>
      </c>
      <c r="K15" s="41">
        <v>0.288605</v>
      </c>
      <c r="L15" s="41"/>
      <c r="N15" s="17"/>
      <c r="O15" s="17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3"/>
    </row>
    <row r="16" spans="1:68">
      <c r="A16" t="s">
        <v>958</v>
      </c>
      <c r="B16" s="17">
        <v>66.06</v>
      </c>
      <c r="C16" s="17">
        <v>15.16</v>
      </c>
      <c r="D16" s="41">
        <v>0.66200000000000003</v>
      </c>
      <c r="E16" s="41">
        <v>4.8782684999999999</v>
      </c>
      <c r="F16" s="87">
        <v>4.2000000000000003E-2</v>
      </c>
      <c r="G16" s="41">
        <v>0.95879999999999999</v>
      </c>
      <c r="H16" s="17">
        <v>2.0880000000000001</v>
      </c>
      <c r="I16" s="41">
        <v>2.7692000000000001</v>
      </c>
      <c r="J16" s="41">
        <v>5.34</v>
      </c>
      <c r="K16" s="41">
        <v>0.292545</v>
      </c>
      <c r="L16" s="41"/>
      <c r="N16" s="17"/>
      <c r="O16" s="17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3"/>
    </row>
    <row r="17" spans="1:37">
      <c r="A17" t="s">
        <v>959</v>
      </c>
      <c r="B17" s="17">
        <v>66.12</v>
      </c>
      <c r="C17" s="17">
        <v>15.12</v>
      </c>
      <c r="D17" s="41">
        <v>0.65700000000000003</v>
      </c>
      <c r="E17" s="41">
        <v>4.8628676999999998</v>
      </c>
      <c r="F17" s="87">
        <v>4.1000000000000002E-2</v>
      </c>
      <c r="G17" s="41">
        <v>0.9512799999999999</v>
      </c>
      <c r="H17" s="17">
        <v>2.089</v>
      </c>
      <c r="I17" s="41">
        <v>2.7554000000000003</v>
      </c>
      <c r="J17" s="41">
        <v>5.34</v>
      </c>
      <c r="K17" s="41">
        <v>0.28761999999999999</v>
      </c>
      <c r="L17" s="41"/>
      <c r="N17" s="17"/>
      <c r="O17" s="17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3"/>
    </row>
    <row r="18" spans="1:37" ht="13.5" customHeight="1">
      <c r="A18" t="s">
        <v>960</v>
      </c>
      <c r="B18" s="17">
        <v>66.11</v>
      </c>
      <c r="C18" s="17">
        <v>15.14</v>
      </c>
      <c r="D18" s="41">
        <v>0.66200000000000003</v>
      </c>
      <c r="E18" s="41">
        <v>4.8784266000000001</v>
      </c>
      <c r="F18" s="87">
        <v>4.2999999999999997E-2</v>
      </c>
      <c r="G18" s="41">
        <v>0.95033999999999985</v>
      </c>
      <c r="H18" s="17">
        <v>2.0910000000000002</v>
      </c>
      <c r="I18" s="41">
        <v>2.7636799999999999</v>
      </c>
      <c r="J18" s="41">
        <v>5.33</v>
      </c>
      <c r="K18" s="41">
        <v>0.28958999999999996</v>
      </c>
      <c r="L18" s="41"/>
      <c r="N18" s="17"/>
      <c r="O18" s="17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3"/>
    </row>
    <row r="19" spans="1:37" ht="13.5" customHeight="1">
      <c r="A19" t="s">
        <v>961</v>
      </c>
      <c r="B19" s="17">
        <v>66.209999999999994</v>
      </c>
      <c r="C19" s="17">
        <v>15.19</v>
      </c>
      <c r="D19" s="41">
        <v>0.66</v>
      </c>
      <c r="E19" s="41">
        <v>4.8757668000000001</v>
      </c>
      <c r="F19" s="87">
        <v>4.2999999999999997E-2</v>
      </c>
      <c r="G19" s="41">
        <v>0.94469999999999987</v>
      </c>
      <c r="H19" s="17">
        <v>2.0920000000000001</v>
      </c>
      <c r="I19" s="41">
        <v>2.7296400000000003</v>
      </c>
      <c r="J19" s="41">
        <v>5.35</v>
      </c>
      <c r="K19" s="41">
        <v>0.292545</v>
      </c>
      <c r="L19" s="41"/>
      <c r="N19" s="17"/>
      <c r="O19" s="17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3"/>
    </row>
    <row r="20" spans="1:37" ht="13.5" customHeight="1">
      <c r="A20" t="s">
        <v>962</v>
      </c>
      <c r="B20" s="17">
        <v>66.12</v>
      </c>
      <c r="C20" s="17">
        <v>15.16</v>
      </c>
      <c r="D20" s="41">
        <v>0.65900000000000003</v>
      </c>
      <c r="E20" s="41">
        <v>4.8756831000000007</v>
      </c>
      <c r="F20" s="87">
        <v>4.1000000000000002E-2</v>
      </c>
      <c r="G20" s="41">
        <v>0.95316000000000001</v>
      </c>
      <c r="H20" s="17">
        <v>2.0950000000000002</v>
      </c>
      <c r="I20" s="41">
        <v>2.7618399999999999</v>
      </c>
      <c r="J20" s="41">
        <v>5.35</v>
      </c>
      <c r="K20" s="41">
        <v>0.29155999999999999</v>
      </c>
      <c r="L20" s="41"/>
      <c r="N20" s="17"/>
      <c r="O20" s="17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3"/>
    </row>
    <row r="21" spans="1:37" ht="13.5" customHeight="1">
      <c r="A21" t="s">
        <v>963</v>
      </c>
      <c r="B21" s="17">
        <v>66.19</v>
      </c>
      <c r="C21" s="17">
        <v>15.17</v>
      </c>
      <c r="D21" s="41">
        <v>0.66300000000000003</v>
      </c>
      <c r="E21" s="41">
        <v>4.8921627000000001</v>
      </c>
      <c r="F21" s="87">
        <v>4.2000000000000003E-2</v>
      </c>
      <c r="G21" s="41">
        <v>0.95691999999999999</v>
      </c>
      <c r="H21" s="17">
        <v>2.0910000000000002</v>
      </c>
      <c r="I21" s="41">
        <v>2.7664400000000002</v>
      </c>
      <c r="J21" s="41">
        <v>5.33</v>
      </c>
      <c r="K21" s="41">
        <v>0.29155999999999999</v>
      </c>
      <c r="L21" s="41"/>
      <c r="N21" s="17"/>
      <c r="O21" s="17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3"/>
    </row>
    <row r="22" spans="1:37" ht="13.5" customHeight="1">
      <c r="A22" t="s">
        <v>964</v>
      </c>
      <c r="B22" s="17">
        <v>66.2</v>
      </c>
      <c r="C22" s="17">
        <v>15.17</v>
      </c>
      <c r="D22" s="41">
        <v>0.66</v>
      </c>
      <c r="E22" s="41">
        <v>4.8866385000000001</v>
      </c>
      <c r="F22" s="87">
        <v>4.2000000000000003E-2</v>
      </c>
      <c r="G22" s="41">
        <v>0.95973999999999982</v>
      </c>
      <c r="H22" s="17">
        <v>2.089</v>
      </c>
      <c r="I22" s="41">
        <v>2.7701200000000004</v>
      </c>
      <c r="J22" s="41">
        <v>5.35</v>
      </c>
      <c r="K22" s="41">
        <v>0.29057499999999997</v>
      </c>
      <c r="L22" s="41"/>
      <c r="N22" s="17"/>
      <c r="O22" s="17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3"/>
    </row>
    <row r="23" spans="1:37" ht="13.5" customHeight="1">
      <c r="A23" t="s">
        <v>965</v>
      </c>
      <c r="B23" s="17">
        <v>66.27</v>
      </c>
      <c r="C23" s="17">
        <v>15.15</v>
      </c>
      <c r="D23" s="41">
        <v>0.65800000000000003</v>
      </c>
      <c r="E23" s="41">
        <v>4.8830673000000004</v>
      </c>
      <c r="F23" s="87">
        <v>4.2000000000000003E-2</v>
      </c>
      <c r="G23" s="41">
        <v>0.95316000000000001</v>
      </c>
      <c r="H23" s="17">
        <v>2.09</v>
      </c>
      <c r="I23" s="41">
        <v>2.7949600000000001</v>
      </c>
      <c r="J23" s="41">
        <v>5.34</v>
      </c>
      <c r="K23" s="41">
        <v>0.29155999999999999</v>
      </c>
      <c r="L23" s="41"/>
      <c r="N23" s="17"/>
      <c r="O23" s="17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3"/>
    </row>
    <row r="24" spans="1:37" ht="13.5" customHeight="1">
      <c r="A24" t="s">
        <v>966</v>
      </c>
      <c r="B24" s="17">
        <v>66.14</v>
      </c>
      <c r="C24" s="17">
        <v>15.18</v>
      </c>
      <c r="D24" s="41">
        <v>0.65800000000000003</v>
      </c>
      <c r="E24" s="41">
        <v>4.8937716000000009</v>
      </c>
      <c r="F24" s="87">
        <v>4.2000000000000003E-2</v>
      </c>
      <c r="G24" s="41">
        <v>0.95691999999999999</v>
      </c>
      <c r="H24" s="17">
        <v>2.0960000000000001</v>
      </c>
      <c r="I24" s="41">
        <v>2.7563200000000001</v>
      </c>
      <c r="J24" s="41">
        <v>5.35</v>
      </c>
      <c r="K24" s="41">
        <v>0.29155999999999999</v>
      </c>
      <c r="L24" s="41"/>
      <c r="N24" s="17"/>
      <c r="O24" s="17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3"/>
    </row>
    <row r="25" spans="1:37" ht="13.5" customHeight="1">
      <c r="A25" s="121" t="s">
        <v>951</v>
      </c>
      <c r="B25" s="17"/>
      <c r="C25" s="17"/>
      <c r="D25" s="41"/>
      <c r="E25" s="41"/>
      <c r="F25" s="87"/>
      <c r="G25" s="41"/>
      <c r="H25" s="17"/>
      <c r="I25" s="41"/>
      <c r="J25" s="41"/>
      <c r="K25" s="41"/>
      <c r="L25" s="41"/>
      <c r="M25" s="41"/>
      <c r="N25" s="17"/>
      <c r="O25" s="17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3"/>
    </row>
    <row r="26" spans="1:37" ht="13.5" customHeight="1">
      <c r="A26" t="s">
        <v>953</v>
      </c>
      <c r="B26" s="17">
        <v>66.11</v>
      </c>
      <c r="C26" s="17">
        <v>15.1</v>
      </c>
      <c r="D26" s="3">
        <v>0.65600000000000003</v>
      </c>
      <c r="E26" s="41">
        <v>4.9432289999999997</v>
      </c>
      <c r="F26" s="87">
        <v>4.2000000000000003E-2</v>
      </c>
      <c r="G26" s="41">
        <v>0.96255999999999997</v>
      </c>
      <c r="H26" s="17">
        <v>2.0910000000000002</v>
      </c>
      <c r="I26" s="41">
        <v>2.7646000000000002</v>
      </c>
      <c r="J26" s="3">
        <v>5.37</v>
      </c>
      <c r="K26" s="41">
        <v>0.29155999999999999</v>
      </c>
      <c r="L26" s="41"/>
      <c r="N26" s="17"/>
      <c r="O26" s="17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3"/>
    </row>
    <row r="27" spans="1:37" ht="13.5" customHeight="1">
      <c r="A27" t="s">
        <v>954</v>
      </c>
      <c r="B27" s="17">
        <v>66.13</v>
      </c>
      <c r="C27" s="17">
        <v>15.11</v>
      </c>
      <c r="D27" s="3">
        <v>0.65600000000000003</v>
      </c>
      <c r="E27" s="41">
        <v>4.9518500999999997</v>
      </c>
      <c r="F27" s="87">
        <v>4.2000000000000003E-2</v>
      </c>
      <c r="G27" s="41">
        <v>0.96913999999999989</v>
      </c>
      <c r="H27" s="17">
        <v>2.093</v>
      </c>
      <c r="I27" s="41">
        <v>2.7370000000000001</v>
      </c>
      <c r="J27" s="3">
        <v>5.37</v>
      </c>
      <c r="K27" s="41">
        <v>0.292545</v>
      </c>
      <c r="L27" s="41"/>
      <c r="N27" s="17"/>
      <c r="O27" s="17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3"/>
    </row>
    <row r="28" spans="1:37" ht="13.5" customHeight="1">
      <c r="A28" t="s">
        <v>955</v>
      </c>
      <c r="B28" s="17">
        <v>66.260000000000005</v>
      </c>
      <c r="C28" s="17">
        <v>15.14</v>
      </c>
      <c r="D28" s="3">
        <v>0.65600000000000003</v>
      </c>
      <c r="E28" s="41">
        <v>4.9550400000000003</v>
      </c>
      <c r="F28" s="87">
        <v>4.2000000000000003E-2</v>
      </c>
      <c r="G28" s="41">
        <v>0.96067999999999998</v>
      </c>
      <c r="H28" s="17">
        <v>2.093</v>
      </c>
      <c r="I28" s="41">
        <v>2.76736</v>
      </c>
      <c r="J28" s="3">
        <v>5.36</v>
      </c>
      <c r="K28" s="41">
        <v>0.292545</v>
      </c>
      <c r="L28" s="41"/>
      <c r="N28" s="17"/>
      <c r="O28" s="17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3"/>
    </row>
    <row r="29" spans="1:37" ht="13.5" customHeight="1">
      <c r="A29" t="s">
        <v>956</v>
      </c>
      <c r="B29" s="17">
        <v>66.19</v>
      </c>
      <c r="C29" s="17">
        <v>15.08</v>
      </c>
      <c r="D29" s="3">
        <v>0.65800000000000003</v>
      </c>
      <c r="E29" s="41">
        <v>4.9567512000000002</v>
      </c>
      <c r="F29" s="87">
        <v>4.2000000000000003E-2</v>
      </c>
      <c r="G29" s="41">
        <v>0.96349999999999991</v>
      </c>
      <c r="H29" s="17">
        <v>2.0960000000000001</v>
      </c>
      <c r="I29" s="41">
        <v>2.7416</v>
      </c>
      <c r="J29" s="3">
        <v>5.37</v>
      </c>
      <c r="K29" s="41">
        <v>0.28958999999999996</v>
      </c>
      <c r="L29" s="41"/>
      <c r="N29" s="17"/>
      <c r="O29" s="17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3"/>
    </row>
    <row r="30" spans="1:37" ht="13.5" customHeight="1">
      <c r="A30" t="s">
        <v>957</v>
      </c>
      <c r="B30" s="17">
        <v>66.209999999999994</v>
      </c>
      <c r="C30" s="17">
        <v>15.1</v>
      </c>
      <c r="D30" s="3">
        <v>0.66100000000000003</v>
      </c>
      <c r="E30" s="41">
        <v>4.9550958000000005</v>
      </c>
      <c r="F30" s="87">
        <v>4.3999999999999997E-2</v>
      </c>
      <c r="G30" s="41">
        <v>0.96443999999999996</v>
      </c>
      <c r="H30" s="17">
        <v>2.0880000000000001</v>
      </c>
      <c r="I30" s="41">
        <v>2.7572399999999999</v>
      </c>
      <c r="J30" s="3">
        <v>5.37</v>
      </c>
      <c r="K30" s="41">
        <v>0.29155999999999999</v>
      </c>
      <c r="L30" s="41"/>
      <c r="N30" s="17"/>
      <c r="O30" s="17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3"/>
    </row>
    <row r="31" spans="1:37" ht="13.5" customHeight="1">
      <c r="A31" t="s">
        <v>958</v>
      </c>
      <c r="B31" s="17">
        <v>66.2</v>
      </c>
      <c r="C31" s="17">
        <v>15.1</v>
      </c>
      <c r="D31" s="3">
        <v>0.65700000000000003</v>
      </c>
      <c r="E31" s="41">
        <v>4.9539240000000007</v>
      </c>
      <c r="F31" s="87">
        <v>4.2000000000000003E-2</v>
      </c>
      <c r="G31" s="41">
        <v>0.95316000000000001</v>
      </c>
      <c r="H31" s="17">
        <v>2.0920000000000001</v>
      </c>
      <c r="I31" s="41">
        <v>2.7471200000000002</v>
      </c>
      <c r="J31" s="3">
        <v>5.37</v>
      </c>
      <c r="K31" s="41">
        <v>0.28958999999999996</v>
      </c>
      <c r="L31" s="41"/>
      <c r="N31" s="17"/>
      <c r="O31" s="17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3"/>
    </row>
    <row r="32" spans="1:37" ht="13.5" customHeight="1">
      <c r="A32" s="121" t="s">
        <v>952</v>
      </c>
      <c r="B32" s="17"/>
      <c r="C32" s="17"/>
      <c r="D32" s="3"/>
      <c r="E32" s="41"/>
      <c r="F32" s="87"/>
      <c r="G32" s="41"/>
      <c r="H32" s="17"/>
      <c r="I32" s="41"/>
      <c r="J32" s="41"/>
      <c r="K32" s="41"/>
      <c r="L32" s="41"/>
      <c r="M32" s="41"/>
      <c r="N32" s="17"/>
      <c r="O32" s="17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3"/>
    </row>
    <row r="33" spans="1:68" ht="13.5" customHeight="1">
      <c r="A33" t="s">
        <v>953</v>
      </c>
      <c r="B33" s="17">
        <v>66.92</v>
      </c>
      <c r="C33" s="17">
        <v>15</v>
      </c>
      <c r="D33" s="3">
        <v>0.66</v>
      </c>
      <c r="E33" s="41">
        <v>4.9063100000000004</v>
      </c>
      <c r="F33" s="87">
        <v>4.4999999999999998E-2</v>
      </c>
      <c r="G33" s="41">
        <v>0.95499999999999996</v>
      </c>
      <c r="H33" s="17">
        <v>2.0960000000000001</v>
      </c>
      <c r="I33" s="41">
        <v>2.794</v>
      </c>
      <c r="J33" s="41">
        <v>5.39</v>
      </c>
      <c r="K33" s="41">
        <v>0.29799999999999999</v>
      </c>
      <c r="L33" s="41"/>
      <c r="N33" s="17"/>
      <c r="O33" s="17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3"/>
    </row>
    <row r="34" spans="1:68" ht="13.5" customHeight="1">
      <c r="A34" t="s">
        <v>954</v>
      </c>
      <c r="B34" s="17">
        <v>66.81</v>
      </c>
      <c r="C34" s="17">
        <v>15.02</v>
      </c>
      <c r="D34" s="3">
        <v>0.66400000000000003</v>
      </c>
      <c r="E34" s="41">
        <v>4.8931300000000002</v>
      </c>
      <c r="F34" s="87">
        <v>4.2999999999999997E-2</v>
      </c>
      <c r="G34" s="41">
        <v>0.94599999999999995</v>
      </c>
      <c r="H34" s="17">
        <v>2.0910000000000002</v>
      </c>
      <c r="I34" s="41">
        <v>2.766</v>
      </c>
      <c r="J34" s="41">
        <v>5.39</v>
      </c>
      <c r="K34" s="41">
        <v>0.29699999999999999</v>
      </c>
      <c r="L34" s="41"/>
      <c r="N34" s="17"/>
      <c r="O34" s="17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3"/>
    </row>
    <row r="35" spans="1:68" ht="13.5" customHeight="1">
      <c r="A35" t="s">
        <v>955</v>
      </c>
      <c r="B35" s="17">
        <v>66.94</v>
      </c>
      <c r="C35" s="17">
        <v>14.99</v>
      </c>
      <c r="D35" s="3">
        <v>0.65500000000000003</v>
      </c>
      <c r="E35" s="41">
        <v>4.8856599999999997</v>
      </c>
      <c r="F35" s="87">
        <v>4.1000000000000002E-2</v>
      </c>
      <c r="G35" s="41">
        <v>0.95799999999999996</v>
      </c>
      <c r="H35" s="17">
        <v>2.0939999999999999</v>
      </c>
      <c r="I35" s="41">
        <v>2.7690000000000001</v>
      </c>
      <c r="J35" s="41">
        <v>5.37</v>
      </c>
      <c r="K35" s="41">
        <v>0.29599999999999999</v>
      </c>
      <c r="L35" s="41"/>
      <c r="N35" s="17"/>
      <c r="O35" s="17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3"/>
    </row>
    <row r="36" spans="1:68">
      <c r="A36" t="s">
        <v>956</v>
      </c>
      <c r="B36" s="17">
        <v>66.87</v>
      </c>
      <c r="C36" s="17">
        <v>15.03</v>
      </c>
      <c r="D36" s="3">
        <v>0.65800000000000003</v>
      </c>
      <c r="E36" s="41">
        <v>4.9028499999999999</v>
      </c>
      <c r="F36" s="3">
        <v>4.5999999999999999E-2</v>
      </c>
      <c r="G36" s="18">
        <v>0.97399999999999998</v>
      </c>
      <c r="H36" s="19">
        <v>2.0979999999999999</v>
      </c>
      <c r="I36" s="18">
        <v>2.7890000000000001</v>
      </c>
      <c r="J36" s="18">
        <v>5.39</v>
      </c>
      <c r="K36" s="18">
        <v>0.29799999999999999</v>
      </c>
      <c r="N36" s="17"/>
      <c r="O36" s="17"/>
      <c r="P36" s="41"/>
      <c r="Q36" s="41"/>
      <c r="R36" s="41"/>
      <c r="S36" s="41"/>
      <c r="T36" s="41"/>
      <c r="U36" s="41"/>
      <c r="V36" s="3"/>
      <c r="W36" s="41"/>
    </row>
    <row r="39" spans="1:68" ht="18.5">
      <c r="A39" s="115" t="s">
        <v>912</v>
      </c>
    </row>
    <row r="40" spans="1:68" ht="18.5">
      <c r="A40" s="115"/>
    </row>
    <row r="41" spans="1:68" ht="18.5">
      <c r="A41" s="115" t="s">
        <v>1007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68" s="117" customFormat="1" ht="16">
      <c r="A42" s="122" t="s">
        <v>913</v>
      </c>
      <c r="B42" s="124" t="s">
        <v>914</v>
      </c>
      <c r="C42" s="124" t="s">
        <v>915</v>
      </c>
      <c r="D42" s="124" t="s">
        <v>916</v>
      </c>
      <c r="E42" s="124" t="s">
        <v>917</v>
      </c>
      <c r="F42" s="124" t="s">
        <v>918</v>
      </c>
      <c r="G42" s="124" t="s">
        <v>919</v>
      </c>
      <c r="H42" s="124" t="s">
        <v>920</v>
      </c>
      <c r="I42" s="124" t="s">
        <v>921</v>
      </c>
      <c r="J42" s="124" t="s">
        <v>922</v>
      </c>
      <c r="K42" s="124" t="s">
        <v>923</v>
      </c>
      <c r="L42" s="124" t="s">
        <v>924</v>
      </c>
      <c r="M42" s="124" t="s">
        <v>925</v>
      </c>
      <c r="N42" s="124" t="s">
        <v>926</v>
      </c>
      <c r="O42" s="124" t="s">
        <v>927</v>
      </c>
      <c r="P42" s="124" t="s">
        <v>928</v>
      </c>
      <c r="Q42" s="124" t="s">
        <v>929</v>
      </c>
      <c r="R42" s="124" t="s">
        <v>930</v>
      </c>
      <c r="S42" s="124" t="s">
        <v>931</v>
      </c>
      <c r="T42" s="124" t="s">
        <v>932</v>
      </c>
      <c r="U42" s="124" t="s">
        <v>933</v>
      </c>
      <c r="V42" s="124" t="s">
        <v>934</v>
      </c>
      <c r="W42" s="124" t="s">
        <v>935</v>
      </c>
      <c r="X42" s="124" t="s">
        <v>936</v>
      </c>
      <c r="Y42" s="124" t="s">
        <v>937</v>
      </c>
      <c r="Z42" s="124" t="s">
        <v>938</v>
      </c>
      <c r="AA42" s="124" t="s">
        <v>939</v>
      </c>
      <c r="AB42" s="124" t="s">
        <v>940</v>
      </c>
      <c r="AC42" s="124" t="s">
        <v>988</v>
      </c>
      <c r="AD42" s="124" t="s">
        <v>941</v>
      </c>
      <c r="AE42" s="124" t="s">
        <v>942</v>
      </c>
      <c r="AF42" s="124" t="s">
        <v>943</v>
      </c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</row>
    <row r="43" spans="1:68" s="16" customFormat="1">
      <c r="A43" s="107" t="s">
        <v>944</v>
      </c>
      <c r="B43" s="127">
        <v>7.29</v>
      </c>
      <c r="C43" s="123">
        <v>3.91</v>
      </c>
      <c r="D43" s="123">
        <v>13</v>
      </c>
      <c r="E43" s="123">
        <v>18.600000000000001</v>
      </c>
      <c r="F43" s="123">
        <v>25.3</v>
      </c>
      <c r="G43" s="123">
        <v>65.3</v>
      </c>
      <c r="H43" s="123">
        <v>94.1</v>
      </c>
      <c r="I43" s="123">
        <v>94.5</v>
      </c>
      <c r="J43" s="123">
        <v>512</v>
      </c>
      <c r="K43" s="123">
        <v>62.4</v>
      </c>
      <c r="L43" s="123">
        <v>1.08</v>
      </c>
      <c r="M43" s="123">
        <v>547</v>
      </c>
      <c r="N43" s="123">
        <v>55.6</v>
      </c>
      <c r="O43" s="123">
        <v>121</v>
      </c>
      <c r="P43" s="123">
        <v>14.6</v>
      </c>
      <c r="Q43" s="123">
        <v>60.9</v>
      </c>
      <c r="R43" s="123">
        <v>14.2</v>
      </c>
      <c r="S43" s="123">
        <v>2.76</v>
      </c>
      <c r="T43" s="123">
        <v>15.3</v>
      </c>
      <c r="U43" s="123">
        <v>2.5099999999999998</v>
      </c>
      <c r="V43" s="123">
        <v>16.2</v>
      </c>
      <c r="W43" s="123">
        <v>3.43</v>
      </c>
      <c r="X43" s="123">
        <v>10.3</v>
      </c>
      <c r="Y43" s="123">
        <v>1.52</v>
      </c>
      <c r="Z43" s="123">
        <v>10.5</v>
      </c>
      <c r="AA43" s="123">
        <v>1.54</v>
      </c>
      <c r="AB43" s="123">
        <v>3.9</v>
      </c>
      <c r="AC43" s="107"/>
      <c r="AD43" s="123">
        <v>5.67</v>
      </c>
      <c r="AE43" s="123">
        <v>7.4</v>
      </c>
      <c r="AF43" s="123">
        <v>2.37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s="118" t="s">
        <v>945</v>
      </c>
      <c r="B44" s="77">
        <f>AVERAGE(B49:B67)</f>
        <v>7.9422777777777771</v>
      </c>
      <c r="C44" s="77">
        <f t="shared" ref="C44" si="2">AVERAGE(C49:C67)</f>
        <v>3.7720000000000002</v>
      </c>
      <c r="D44" s="77">
        <f t="shared" ref="D44:AF44" si="3">AVERAGE(D49:D67)</f>
        <v>11.971666666666664</v>
      </c>
      <c r="E44" s="77">
        <f t="shared" si="3"/>
        <v>18.10222222222222</v>
      </c>
      <c r="F44" s="77">
        <f t="shared" si="3"/>
        <v>24.028888888888886</v>
      </c>
      <c r="G44" s="77">
        <f t="shared" si="3"/>
        <v>62.873888888888892</v>
      </c>
      <c r="H44" s="77">
        <f t="shared" si="3"/>
        <v>90.782777777777767</v>
      </c>
      <c r="I44" s="77">
        <f t="shared" si="3"/>
        <v>87.806666666666672</v>
      </c>
      <c r="J44" s="77">
        <f t="shared" si="3"/>
        <v>471.04999999999995</v>
      </c>
      <c r="K44" s="77">
        <f t="shared" si="3"/>
        <v>55.076111111111111</v>
      </c>
      <c r="L44" s="77">
        <f t="shared" si="3"/>
        <v>1.131011111111111</v>
      </c>
      <c r="M44" s="77">
        <f t="shared" si="3"/>
        <v>537.00555555555559</v>
      </c>
      <c r="N44" s="77">
        <f t="shared" si="3"/>
        <v>54.028333333333343</v>
      </c>
      <c r="O44" s="77">
        <f t="shared" si="3"/>
        <v>120.08277777777776</v>
      </c>
      <c r="P44" s="77">
        <f t="shared" si="3"/>
        <v>14.528499999999999</v>
      </c>
      <c r="Q44" s="77">
        <f t="shared" si="3"/>
        <v>59.354444444444439</v>
      </c>
      <c r="R44" s="77">
        <f t="shared" si="3"/>
        <v>13.737777777777779</v>
      </c>
      <c r="S44" s="77">
        <f t="shared" si="3"/>
        <v>2.5717777777777777</v>
      </c>
      <c r="T44" s="77">
        <f t="shared" si="3"/>
        <v>14.195</v>
      </c>
      <c r="U44" s="77">
        <f t="shared" si="3"/>
        <v>2.4006666666666665</v>
      </c>
      <c r="V44" s="77">
        <f t="shared" si="3"/>
        <v>15.518333333333333</v>
      </c>
      <c r="W44" s="77">
        <f t="shared" si="3"/>
        <v>3.2676111111111115</v>
      </c>
      <c r="X44" s="77">
        <f t="shared" si="3"/>
        <v>9.6679444444444425</v>
      </c>
      <c r="Y44" s="77">
        <f t="shared" si="3"/>
        <v>1.4004444444444448</v>
      </c>
      <c r="Z44" s="77">
        <f t="shared" si="3"/>
        <v>9.803944444444447</v>
      </c>
      <c r="AA44" s="77">
        <f t="shared" si="3"/>
        <v>1.4308888888888884</v>
      </c>
      <c r="AB44" s="77">
        <f t="shared" si="3"/>
        <v>3.3181666666666674</v>
      </c>
      <c r="AC44" s="77">
        <f t="shared" si="3"/>
        <v>6.1361111111111102E-2</v>
      </c>
      <c r="AD44" s="77">
        <f t="shared" si="3"/>
        <v>4.5546666666666669</v>
      </c>
      <c r="AE44" s="77">
        <f t="shared" si="3"/>
        <v>6.9115000000000002</v>
      </c>
      <c r="AF44" s="77">
        <f t="shared" si="3"/>
        <v>2.1653888888888888</v>
      </c>
      <c r="AI44" s="77"/>
    </row>
    <row r="45" spans="1:68">
      <c r="A45" s="118" t="s">
        <v>946</v>
      </c>
      <c r="B45" s="77">
        <f>2*_xlfn.STDEV.P(B49:B67)</f>
        <v>1.666673174061404</v>
      </c>
      <c r="C45" s="77">
        <f t="shared" ref="C45" si="4">2*_xlfn.STDEV.P(C49:C67)</f>
        <v>0.24599909665597469</v>
      </c>
      <c r="D45" s="77">
        <f t="shared" ref="D45:AF45" si="5">2*_xlfn.STDEV.P(D49:D67)</f>
        <v>0.56581308260276642</v>
      </c>
      <c r="E45" s="77">
        <f t="shared" si="5"/>
        <v>0.3747328266352245</v>
      </c>
      <c r="F45" s="77">
        <f t="shared" si="5"/>
        <v>0.97170843566916576</v>
      </c>
      <c r="G45" s="77">
        <f t="shared" si="5"/>
        <v>1.056517105901144</v>
      </c>
      <c r="H45" s="77">
        <f t="shared" si="5"/>
        <v>1.1782247579502465</v>
      </c>
      <c r="I45" s="77">
        <f t="shared" si="5"/>
        <v>1.8320722935760161</v>
      </c>
      <c r="J45" s="77">
        <f t="shared" si="5"/>
        <v>15.732097409083407</v>
      </c>
      <c r="K45" s="77">
        <f t="shared" si="5"/>
        <v>0.74726579798590165</v>
      </c>
      <c r="L45" s="77">
        <f t="shared" si="5"/>
        <v>2.2438249970271586E-2</v>
      </c>
      <c r="M45" s="77">
        <f t="shared" si="5"/>
        <v>8.8758028675275149</v>
      </c>
      <c r="N45" s="77">
        <f t="shared" si="5"/>
        <v>0.92961760358164891</v>
      </c>
      <c r="O45" s="77">
        <f t="shared" si="5"/>
        <v>1.011243581065862</v>
      </c>
      <c r="P45" s="77">
        <f t="shared" si="5"/>
        <v>0.17775670013938841</v>
      </c>
      <c r="Q45" s="77">
        <f t="shared" si="5"/>
        <v>0.91778046811550817</v>
      </c>
      <c r="R45" s="77">
        <f t="shared" si="5"/>
        <v>0.22642688842641698</v>
      </c>
      <c r="S45" s="77">
        <f t="shared" si="5"/>
        <v>5.2262395895054034E-2</v>
      </c>
      <c r="T45" s="77">
        <f t="shared" si="5"/>
        <v>0.255103464848633</v>
      </c>
      <c r="U45" s="77">
        <f t="shared" si="5"/>
        <v>4.8032396474786888E-2</v>
      </c>
      <c r="V45" s="77">
        <f t="shared" si="5"/>
        <v>0.36259864558183036</v>
      </c>
      <c r="W45" s="77">
        <f t="shared" si="5"/>
        <v>6.7971035952051354E-2</v>
      </c>
      <c r="X45" s="77">
        <f t="shared" si="5"/>
        <v>0.21547928203809863</v>
      </c>
      <c r="Y45" s="77">
        <f t="shared" si="5"/>
        <v>3.2140125300331168E-2</v>
      </c>
      <c r="Z45" s="77">
        <f t="shared" si="5"/>
        <v>0.27576195227222278</v>
      </c>
      <c r="AA45" s="77">
        <f t="shared" si="5"/>
        <v>3.5156089334337989E-2</v>
      </c>
      <c r="AB45" s="77">
        <f t="shared" si="5"/>
        <v>6.3746895349237762E-2</v>
      </c>
      <c r="AC45" s="77">
        <f t="shared" si="5"/>
        <v>2.8960807914520095E-3</v>
      </c>
      <c r="AD45" s="77">
        <f t="shared" si="5"/>
        <v>0.13290263771314351</v>
      </c>
      <c r="AE45" s="77">
        <f t="shared" si="5"/>
        <v>0.21788911553050697</v>
      </c>
      <c r="AF45" s="77">
        <f t="shared" si="5"/>
        <v>4.8134713225321715E-2</v>
      </c>
      <c r="AI45" s="77"/>
    </row>
    <row r="46" spans="1:68">
      <c r="A46" s="119" t="s">
        <v>947</v>
      </c>
      <c r="B46" s="120">
        <f>(ABS(B43-B44)/B43)*100</f>
        <v>8.9475689681450898</v>
      </c>
      <c r="C46" s="120">
        <f t="shared" ref="C46" si="6">(ABS(C43-C44)/C43)*100</f>
        <v>3.5294117647058796</v>
      </c>
      <c r="D46" s="120">
        <f t="shared" ref="D46:AB46" si="7">(ABS(D43-D44)/D43)*100</f>
        <v>7.9102564102564301</v>
      </c>
      <c r="E46" s="120">
        <f t="shared" si="7"/>
        <v>2.6762246117084998</v>
      </c>
      <c r="F46" s="120">
        <f t="shared" si="7"/>
        <v>5.0241545893719941</v>
      </c>
      <c r="G46" s="120">
        <f t="shared" si="7"/>
        <v>3.715330951165551</v>
      </c>
      <c r="H46" s="120">
        <f t="shared" si="7"/>
        <v>3.5252095879088499</v>
      </c>
      <c r="I46" s="120">
        <f t="shared" si="7"/>
        <v>7.0828924162257447</v>
      </c>
      <c r="J46" s="120">
        <f t="shared" si="7"/>
        <v>7.9980468750000089</v>
      </c>
      <c r="K46" s="120">
        <f t="shared" si="7"/>
        <v>11.737001424501424</v>
      </c>
      <c r="L46" s="120">
        <f t="shared" si="7"/>
        <v>4.7232510288065637</v>
      </c>
      <c r="M46" s="120">
        <f t="shared" si="7"/>
        <v>1.8271379240300569</v>
      </c>
      <c r="N46" s="120">
        <f t="shared" si="7"/>
        <v>2.8267386091126947</v>
      </c>
      <c r="O46" s="120">
        <f t="shared" si="7"/>
        <v>0.7580348943985421</v>
      </c>
      <c r="P46" s="120">
        <f t="shared" si="7"/>
        <v>0.48972602739726262</v>
      </c>
      <c r="Q46" s="120">
        <f t="shared" si="7"/>
        <v>2.5378580550994405</v>
      </c>
      <c r="R46" s="120">
        <f t="shared" si="7"/>
        <v>3.2550860719874639</v>
      </c>
      <c r="S46" s="120">
        <f t="shared" si="7"/>
        <v>6.8196457326892057</v>
      </c>
      <c r="T46" s="120">
        <f t="shared" si="7"/>
        <v>7.2222222222222241</v>
      </c>
      <c r="U46" s="120">
        <f t="shared" si="7"/>
        <v>4.3559096945551117</v>
      </c>
      <c r="V46" s="120">
        <f t="shared" si="7"/>
        <v>4.2078189300411522</v>
      </c>
      <c r="W46" s="120">
        <f t="shared" si="7"/>
        <v>4.7343699384515654</v>
      </c>
      <c r="X46" s="120">
        <f t="shared" si="7"/>
        <v>6.1364617044228948</v>
      </c>
      <c r="Y46" s="120">
        <f t="shared" si="7"/>
        <v>7.8654970760233676</v>
      </c>
      <c r="Z46" s="120">
        <f t="shared" si="7"/>
        <v>6.6291005291005041</v>
      </c>
      <c r="AA46" s="120">
        <f t="shared" si="7"/>
        <v>7.0851370851371165</v>
      </c>
      <c r="AB46" s="120">
        <f t="shared" si="7"/>
        <v>14.918803418803398</v>
      </c>
      <c r="AC46" s="120"/>
      <c r="AD46" s="120">
        <f>(ABS(AD43-AD44)/AD43)*100</f>
        <v>19.670781893004111</v>
      </c>
      <c r="AE46" s="120">
        <f>(ABS(AE43-AE44)/AE43)*100</f>
        <v>6.6013513513513535</v>
      </c>
      <c r="AF46" s="120">
        <f>(ABS(AF43-AF44)/AF43)*100</f>
        <v>8.6333802156587041</v>
      </c>
      <c r="AI46" s="80"/>
    </row>
    <row r="48" spans="1:68" s="20" customFormat="1">
      <c r="A48" s="121" t="s">
        <v>968</v>
      </c>
    </row>
    <row r="49" spans="1:37">
      <c r="A49" t="s">
        <v>969</v>
      </c>
      <c r="B49" s="41">
        <v>9.0779999999999994</v>
      </c>
      <c r="C49" s="41">
        <v>3.621</v>
      </c>
      <c r="D49" s="41">
        <v>11.62</v>
      </c>
      <c r="E49" s="41">
        <v>17.7</v>
      </c>
      <c r="F49" s="41">
        <v>24.75</v>
      </c>
      <c r="G49" s="41">
        <v>63.81</v>
      </c>
      <c r="H49" s="41">
        <v>91.01</v>
      </c>
      <c r="I49" s="41">
        <v>88.17</v>
      </c>
      <c r="J49" s="41">
        <v>476.3</v>
      </c>
      <c r="K49" s="41">
        <v>54.22</v>
      </c>
      <c r="L49" s="41">
        <v>1.123</v>
      </c>
      <c r="M49" s="41">
        <v>538</v>
      </c>
      <c r="N49" s="41">
        <v>54.18</v>
      </c>
      <c r="O49" s="41">
        <v>119.33</v>
      </c>
      <c r="P49" s="41">
        <v>14.45</v>
      </c>
      <c r="Q49" s="41">
        <v>59.69</v>
      </c>
      <c r="R49" s="41">
        <v>13.76</v>
      </c>
      <c r="S49" s="41">
        <v>2.5640000000000001</v>
      </c>
      <c r="T49" s="41">
        <v>14.2</v>
      </c>
      <c r="U49" s="41">
        <v>2.407</v>
      </c>
      <c r="V49" s="41">
        <v>15.56</v>
      </c>
      <c r="W49" s="41">
        <v>3.2759999999999998</v>
      </c>
      <c r="X49" s="41">
        <v>9.73</v>
      </c>
      <c r="Y49" s="41">
        <v>1.403</v>
      </c>
      <c r="Z49" s="41">
        <v>9.84</v>
      </c>
      <c r="AA49" s="41">
        <v>1.4279999999999999</v>
      </c>
      <c r="AB49" s="41">
        <v>3.302</v>
      </c>
      <c r="AC49" s="41">
        <v>6.25E-2</v>
      </c>
      <c r="AD49" s="41">
        <v>4.6070000000000002</v>
      </c>
      <c r="AE49" s="41">
        <v>6.84</v>
      </c>
      <c r="AF49" s="41">
        <v>2.11</v>
      </c>
      <c r="AI49" s="41"/>
      <c r="AJ49" s="41"/>
      <c r="AK49" s="3"/>
    </row>
    <row r="50" spans="1:37">
      <c r="A50" t="s">
        <v>970</v>
      </c>
      <c r="B50" s="41">
        <v>8.8339999999999996</v>
      </c>
      <c r="C50" s="41">
        <v>3.6349999999999998</v>
      </c>
      <c r="D50" s="41">
        <v>11.57</v>
      </c>
      <c r="E50" s="41">
        <v>17.84</v>
      </c>
      <c r="F50" s="41">
        <v>24.65</v>
      </c>
      <c r="G50" s="41">
        <v>63.58</v>
      </c>
      <c r="H50" s="41">
        <v>90.34</v>
      </c>
      <c r="I50" s="41">
        <v>87.49</v>
      </c>
      <c r="J50" s="41">
        <v>474.4</v>
      </c>
      <c r="K50" s="41">
        <v>54.57</v>
      </c>
      <c r="L50" s="41">
        <v>1.1240000000000001</v>
      </c>
      <c r="M50" s="41">
        <v>537.20000000000005</v>
      </c>
      <c r="N50" s="41">
        <v>53.94</v>
      </c>
      <c r="O50" s="41">
        <v>119.92</v>
      </c>
      <c r="P50" s="41">
        <v>14.4</v>
      </c>
      <c r="Q50" s="41">
        <v>59.23</v>
      </c>
      <c r="R50" s="41">
        <v>13.73</v>
      </c>
      <c r="S50" s="41">
        <v>2.532</v>
      </c>
      <c r="T50" s="41">
        <v>14.22</v>
      </c>
      <c r="U50" s="41">
        <v>2.3839999999999999</v>
      </c>
      <c r="V50" s="41">
        <v>15.54</v>
      </c>
      <c r="W50" s="41">
        <v>3.246</v>
      </c>
      <c r="X50" s="41">
        <v>9.6</v>
      </c>
      <c r="Y50" s="41">
        <v>1.3959999999999999</v>
      </c>
      <c r="Z50" s="41">
        <v>9.77</v>
      </c>
      <c r="AA50" s="41">
        <v>1.417</v>
      </c>
      <c r="AB50" s="41">
        <v>3.31</v>
      </c>
      <c r="AC50" s="41">
        <v>6.0900000000000003E-2</v>
      </c>
      <c r="AD50" s="41">
        <v>4.5590000000000002</v>
      </c>
      <c r="AE50" s="41">
        <v>6.8719999999999999</v>
      </c>
      <c r="AF50" s="41">
        <v>2.1509999999999998</v>
      </c>
      <c r="AI50" s="41"/>
      <c r="AJ50" s="41"/>
      <c r="AK50" s="3"/>
    </row>
    <row r="51" spans="1:37">
      <c r="A51" t="s">
        <v>971</v>
      </c>
      <c r="B51" s="41">
        <v>8.5630000000000006</v>
      </c>
      <c r="C51" s="41">
        <v>3.7149999999999999</v>
      </c>
      <c r="D51" s="41">
        <v>11.85</v>
      </c>
      <c r="E51" s="41">
        <v>18.2</v>
      </c>
      <c r="F51" s="41">
        <v>24.61</v>
      </c>
      <c r="G51" s="41">
        <v>63.41</v>
      </c>
      <c r="H51" s="41">
        <v>90.9</v>
      </c>
      <c r="I51" s="41">
        <v>87.4</v>
      </c>
      <c r="J51" s="41">
        <v>471</v>
      </c>
      <c r="K51" s="41">
        <v>55.29</v>
      </c>
      <c r="L51" s="41">
        <v>1.127</v>
      </c>
      <c r="M51" s="41">
        <v>540.4</v>
      </c>
      <c r="N51" s="41">
        <v>54.01</v>
      </c>
      <c r="O51" s="41">
        <v>120.32</v>
      </c>
      <c r="P51" s="41">
        <v>14.45</v>
      </c>
      <c r="Q51" s="41">
        <v>59.35</v>
      </c>
      <c r="R51" s="41">
        <v>13.66</v>
      </c>
      <c r="S51" s="41">
        <v>2.536</v>
      </c>
      <c r="T51" s="41">
        <v>14.24</v>
      </c>
      <c r="U51" s="41">
        <v>2.3879999999999999</v>
      </c>
      <c r="V51" s="41">
        <v>15.35</v>
      </c>
      <c r="W51" s="41">
        <v>3.2040000000000002</v>
      </c>
      <c r="X51" s="41">
        <v>9.51</v>
      </c>
      <c r="Y51" s="41">
        <v>1.371</v>
      </c>
      <c r="Z51" s="41">
        <v>9.6300000000000008</v>
      </c>
      <c r="AA51" s="41">
        <v>1.4</v>
      </c>
      <c r="AB51" s="41">
        <v>3.2679999999999998</v>
      </c>
      <c r="AC51" s="41">
        <v>6.4600000000000005E-2</v>
      </c>
      <c r="AD51" s="41">
        <v>4.5540000000000003</v>
      </c>
      <c r="AE51" s="41">
        <v>6.7480000000000002</v>
      </c>
      <c r="AF51" s="41">
        <v>2.1640000000000001</v>
      </c>
      <c r="AI51" s="41"/>
      <c r="AJ51" s="41"/>
      <c r="AK51" s="3"/>
    </row>
    <row r="52" spans="1:37">
      <c r="A52" t="s">
        <v>972</v>
      </c>
      <c r="B52" s="41">
        <v>8.4779999999999998</v>
      </c>
      <c r="C52" s="41">
        <v>3.7050000000000001</v>
      </c>
      <c r="D52" s="41">
        <v>11.95</v>
      </c>
      <c r="E52" s="41">
        <v>18.170000000000002</v>
      </c>
      <c r="F52" s="41">
        <v>24.73</v>
      </c>
      <c r="G52" s="41">
        <v>63.65</v>
      </c>
      <c r="H52" s="41">
        <v>90.28</v>
      </c>
      <c r="I52" s="41">
        <v>86.4</v>
      </c>
      <c r="J52" s="41">
        <v>466.6</v>
      </c>
      <c r="K52" s="41">
        <v>55.43</v>
      </c>
      <c r="L52" s="41">
        <v>1.131</v>
      </c>
      <c r="M52" s="41">
        <v>540.20000000000005</v>
      </c>
      <c r="N52" s="41">
        <v>53.74</v>
      </c>
      <c r="O52" s="41">
        <v>120.76</v>
      </c>
      <c r="P52" s="41">
        <v>14.39</v>
      </c>
      <c r="Q52" s="41">
        <v>59</v>
      </c>
      <c r="R52" s="41">
        <v>13.56</v>
      </c>
      <c r="S52" s="41">
        <v>2.5390000000000001</v>
      </c>
      <c r="T52" s="41">
        <v>14.09</v>
      </c>
      <c r="U52" s="41">
        <v>2.3439999999999999</v>
      </c>
      <c r="V52" s="41">
        <v>15.32</v>
      </c>
      <c r="W52" s="41">
        <v>3.1970000000000001</v>
      </c>
      <c r="X52" s="41">
        <v>9.49</v>
      </c>
      <c r="Y52" s="41">
        <v>1.365</v>
      </c>
      <c r="Z52" s="41">
        <v>9.51</v>
      </c>
      <c r="AA52" s="41">
        <v>1.3979999999999999</v>
      </c>
      <c r="AB52" s="41">
        <v>3.254</v>
      </c>
      <c r="AC52" s="41">
        <v>6.2899999999999998E-2</v>
      </c>
      <c r="AD52" s="41">
        <v>4.6280000000000001</v>
      </c>
      <c r="AE52" s="41">
        <v>6.7880000000000003</v>
      </c>
      <c r="AF52" s="41">
        <v>2.1749999999999998</v>
      </c>
      <c r="AI52" s="41"/>
      <c r="AJ52" s="41"/>
      <c r="AK52" s="3"/>
    </row>
    <row r="53" spans="1:37">
      <c r="A53" t="s">
        <v>973</v>
      </c>
      <c r="B53" s="41">
        <v>7.9610000000000003</v>
      </c>
      <c r="C53" s="41">
        <v>3.8210000000000002</v>
      </c>
      <c r="D53" s="41">
        <v>12.07</v>
      </c>
      <c r="E53" s="41">
        <v>18.16</v>
      </c>
      <c r="F53" s="41">
        <v>24.2</v>
      </c>
      <c r="G53" s="41">
        <v>62.74</v>
      </c>
      <c r="H53" s="41">
        <v>90.55</v>
      </c>
      <c r="I53" s="41">
        <v>87.57</v>
      </c>
      <c r="J53" s="41">
        <v>470</v>
      </c>
      <c r="K53" s="41">
        <v>54.79</v>
      </c>
      <c r="L53" s="41">
        <v>1.121</v>
      </c>
      <c r="M53" s="41">
        <v>535.29999999999995</v>
      </c>
      <c r="N53" s="41">
        <v>53.7</v>
      </c>
      <c r="O53" s="41">
        <v>119.2</v>
      </c>
      <c r="P53" s="41">
        <v>14.52</v>
      </c>
      <c r="Q53" s="41">
        <v>59.44</v>
      </c>
      <c r="R53" s="41">
        <v>13.78</v>
      </c>
      <c r="S53" s="41">
        <v>2.5640000000000001</v>
      </c>
      <c r="T53" s="41">
        <v>14.23</v>
      </c>
      <c r="U53" s="41">
        <v>2.4039999999999999</v>
      </c>
      <c r="V53" s="41">
        <v>15.54</v>
      </c>
      <c r="W53" s="41">
        <v>3.2719999999999998</v>
      </c>
      <c r="X53" s="41">
        <v>9.67</v>
      </c>
      <c r="Y53" s="41">
        <v>1.403</v>
      </c>
      <c r="Z53" s="41">
        <v>9.84</v>
      </c>
      <c r="AA53" s="41">
        <v>1.4359999999999999</v>
      </c>
      <c r="AB53" s="41">
        <v>3.3109999999999999</v>
      </c>
      <c r="AC53" s="41">
        <v>5.9499999999999997E-2</v>
      </c>
      <c r="AD53" s="41">
        <v>4.4660000000000002</v>
      </c>
      <c r="AE53" s="41">
        <v>6.8550000000000004</v>
      </c>
      <c r="AF53" s="41">
        <v>2.1309999999999998</v>
      </c>
      <c r="AI53" s="41"/>
      <c r="AJ53" s="41"/>
      <c r="AK53" s="3"/>
    </row>
    <row r="54" spans="1:37">
      <c r="A54" t="s">
        <v>974</v>
      </c>
      <c r="B54" s="41">
        <v>7.8330000000000002</v>
      </c>
      <c r="C54" s="41">
        <v>3.7629999999999999</v>
      </c>
      <c r="D54" s="41">
        <v>11.93</v>
      </c>
      <c r="E54" s="41">
        <v>18.16</v>
      </c>
      <c r="F54" s="41">
        <v>24.08</v>
      </c>
      <c r="G54" s="41">
        <v>62.74</v>
      </c>
      <c r="H54" s="41">
        <v>90.72</v>
      </c>
      <c r="I54" s="41">
        <v>87.63</v>
      </c>
      <c r="J54" s="41">
        <v>470.2</v>
      </c>
      <c r="K54" s="41">
        <v>54.99</v>
      </c>
      <c r="L54" s="41">
        <v>1.1152</v>
      </c>
      <c r="M54" s="41">
        <v>537.9</v>
      </c>
      <c r="N54" s="41">
        <v>53.98</v>
      </c>
      <c r="O54" s="41">
        <v>120.05</v>
      </c>
      <c r="P54" s="41">
        <v>14.51</v>
      </c>
      <c r="Q54" s="41">
        <v>59.21</v>
      </c>
      <c r="R54" s="41">
        <v>13.7</v>
      </c>
      <c r="S54" s="41">
        <v>2.5539999999999998</v>
      </c>
      <c r="T54" s="41">
        <v>14.14</v>
      </c>
      <c r="U54" s="41">
        <v>2.39</v>
      </c>
      <c r="V54" s="41">
        <v>15.5</v>
      </c>
      <c r="W54" s="41">
        <v>3.2650000000000001</v>
      </c>
      <c r="X54" s="41">
        <v>9.65</v>
      </c>
      <c r="Y54" s="41">
        <v>1.391</v>
      </c>
      <c r="Z54" s="41">
        <v>9.7200000000000006</v>
      </c>
      <c r="AA54" s="41">
        <v>1.423</v>
      </c>
      <c r="AB54" s="41">
        <v>3.3250000000000002</v>
      </c>
      <c r="AC54" s="41">
        <v>5.8799999999999998E-2</v>
      </c>
      <c r="AD54" s="41">
        <v>4.5359999999999996</v>
      </c>
      <c r="AE54" s="41">
        <v>6.8529999999999998</v>
      </c>
      <c r="AF54" s="41">
        <v>2.1579999999999999</v>
      </c>
      <c r="AI54" s="41"/>
      <c r="AJ54" s="41"/>
      <c r="AK54" s="3"/>
    </row>
    <row r="55" spans="1:37">
      <c r="A55" t="s">
        <v>975</v>
      </c>
      <c r="B55" s="41">
        <v>7.6790000000000003</v>
      </c>
      <c r="C55" s="41">
        <v>3.9039999999999999</v>
      </c>
      <c r="D55" s="41">
        <v>12.41</v>
      </c>
      <c r="E55" s="41">
        <v>18.440000000000001</v>
      </c>
      <c r="F55" s="41">
        <v>24.51</v>
      </c>
      <c r="G55" s="41">
        <v>62.99</v>
      </c>
      <c r="H55" s="41">
        <v>90.65</v>
      </c>
      <c r="I55" s="41">
        <v>87.13</v>
      </c>
      <c r="J55" s="41">
        <v>463.8</v>
      </c>
      <c r="K55" s="41">
        <v>55.11</v>
      </c>
      <c r="L55" s="41">
        <v>1.1259999999999999</v>
      </c>
      <c r="M55" s="41">
        <v>535.29999999999995</v>
      </c>
      <c r="N55" s="41">
        <v>53.36</v>
      </c>
      <c r="O55" s="41">
        <v>119.62</v>
      </c>
      <c r="P55" s="41">
        <v>14.48</v>
      </c>
      <c r="Q55" s="41">
        <v>58.94</v>
      </c>
      <c r="R55" s="41">
        <v>13.64</v>
      </c>
      <c r="S55" s="41">
        <v>2.5619999999999998</v>
      </c>
      <c r="T55" s="41">
        <v>14.06</v>
      </c>
      <c r="U55" s="41">
        <v>2.3849999999999998</v>
      </c>
      <c r="V55" s="41">
        <v>15.42</v>
      </c>
      <c r="W55" s="41">
        <v>3.246</v>
      </c>
      <c r="X55" s="41">
        <v>9.593</v>
      </c>
      <c r="Y55" s="41">
        <v>1.393</v>
      </c>
      <c r="Z55" s="41">
        <v>9.75</v>
      </c>
      <c r="AA55" s="41">
        <v>1.421</v>
      </c>
      <c r="AB55" s="41">
        <v>3.3140000000000001</v>
      </c>
      <c r="AC55" s="41">
        <v>6.2199999999999998E-2</v>
      </c>
      <c r="AD55" s="41">
        <v>4.6230000000000002</v>
      </c>
      <c r="AE55" s="41">
        <v>6.8330000000000002</v>
      </c>
      <c r="AF55" s="41">
        <v>2.16</v>
      </c>
      <c r="AI55" s="41"/>
      <c r="AJ55" s="41"/>
      <c r="AK55" s="3"/>
    </row>
    <row r="56" spans="1:37" ht="13.5" customHeight="1">
      <c r="A56" t="s">
        <v>976</v>
      </c>
      <c r="B56" s="41">
        <v>7.5739999999999998</v>
      </c>
      <c r="C56" s="41">
        <v>3.835</v>
      </c>
      <c r="D56" s="41">
        <v>11.96</v>
      </c>
      <c r="E56" s="41">
        <v>17.829999999999998</v>
      </c>
      <c r="F56" s="41">
        <v>23.71</v>
      </c>
      <c r="G56" s="41">
        <v>62.55</v>
      </c>
      <c r="H56" s="41">
        <v>90.77</v>
      </c>
      <c r="I56" s="41">
        <v>87.81</v>
      </c>
      <c r="J56" s="41">
        <v>467.4</v>
      </c>
      <c r="K56" s="41">
        <v>55.21</v>
      </c>
      <c r="L56" s="41">
        <v>1.1200000000000001</v>
      </c>
      <c r="M56" s="41">
        <v>538.70000000000005</v>
      </c>
      <c r="N56" s="41">
        <v>53.88</v>
      </c>
      <c r="O56" s="41">
        <v>120.55</v>
      </c>
      <c r="P56" s="41">
        <v>14.49</v>
      </c>
      <c r="Q56" s="41">
        <v>59.02</v>
      </c>
      <c r="R56" s="41">
        <v>13.64</v>
      </c>
      <c r="S56" s="41">
        <v>2.57</v>
      </c>
      <c r="T56" s="41">
        <v>14.14</v>
      </c>
      <c r="U56" s="41">
        <v>2.3879999999999999</v>
      </c>
      <c r="V56" s="41">
        <v>15.46</v>
      </c>
      <c r="W56" s="41">
        <v>3.2610000000000001</v>
      </c>
      <c r="X56" s="41">
        <v>9.61</v>
      </c>
      <c r="Y56" s="41">
        <v>1.397</v>
      </c>
      <c r="Z56" s="41">
        <v>9.7899999999999991</v>
      </c>
      <c r="AA56" s="41">
        <v>1.4339999999999999</v>
      </c>
      <c r="AB56" s="41">
        <v>3.3290000000000002</v>
      </c>
      <c r="AC56" s="41">
        <v>6.3100000000000003E-2</v>
      </c>
      <c r="AD56" s="41">
        <v>4.5279999999999996</v>
      </c>
      <c r="AE56" s="41">
        <v>6.8620000000000001</v>
      </c>
      <c r="AF56" s="41">
        <v>2.1560000000000001</v>
      </c>
      <c r="AI56" s="41"/>
      <c r="AJ56" s="41"/>
      <c r="AK56" s="3"/>
    </row>
    <row r="57" spans="1:37">
      <c r="A57" t="s">
        <v>977</v>
      </c>
      <c r="B57" s="41">
        <v>7.4960000000000004</v>
      </c>
      <c r="C57" s="41">
        <v>3.8090000000000002</v>
      </c>
      <c r="D57" s="41">
        <v>12.07</v>
      </c>
      <c r="E57" s="41">
        <v>18.02</v>
      </c>
      <c r="F57" s="41">
        <v>23.66</v>
      </c>
      <c r="G57" s="41">
        <v>62.78</v>
      </c>
      <c r="H57" s="41">
        <v>91.03</v>
      </c>
      <c r="I57" s="41">
        <v>88.79</v>
      </c>
      <c r="J57" s="41">
        <v>474.4</v>
      </c>
      <c r="K57" s="41">
        <v>55.73</v>
      </c>
      <c r="L57" s="41">
        <v>1.1319999999999999</v>
      </c>
      <c r="M57" s="41">
        <v>536.6</v>
      </c>
      <c r="N57" s="41">
        <v>54.3</v>
      </c>
      <c r="O57" s="41">
        <v>120.72</v>
      </c>
      <c r="P57" s="41">
        <v>14.65</v>
      </c>
      <c r="Q57" s="41">
        <v>59.61</v>
      </c>
      <c r="R57" s="41">
        <v>13.84</v>
      </c>
      <c r="S57" s="41">
        <v>2.5910000000000002</v>
      </c>
      <c r="T57" s="41">
        <v>14.25</v>
      </c>
      <c r="U57" s="41">
        <v>2.4159999999999999</v>
      </c>
      <c r="V57" s="41">
        <v>15.72</v>
      </c>
      <c r="W57" s="41">
        <v>3.3090000000000002</v>
      </c>
      <c r="X57" s="41">
        <v>9.75</v>
      </c>
      <c r="Y57" s="41">
        <v>1.399</v>
      </c>
      <c r="Z57" s="41">
        <v>9.91</v>
      </c>
      <c r="AA57" s="41">
        <v>1.4510000000000001</v>
      </c>
      <c r="AB57" s="41">
        <v>3.351</v>
      </c>
      <c r="AC57" s="41">
        <v>6.0400000000000002E-2</v>
      </c>
      <c r="AD57" s="41">
        <v>4.5679999999999996</v>
      </c>
      <c r="AE57" s="41">
        <v>6.9720000000000004</v>
      </c>
      <c r="AF57" s="41">
        <v>2.1909999999999998</v>
      </c>
    </row>
    <row r="58" spans="1:37">
      <c r="A58" t="s">
        <v>978</v>
      </c>
      <c r="B58" s="41">
        <v>7.4610000000000003</v>
      </c>
      <c r="C58" s="41">
        <v>3.7069999999999999</v>
      </c>
      <c r="D58" s="41">
        <v>11.82</v>
      </c>
      <c r="E58" s="41">
        <v>17.98</v>
      </c>
      <c r="F58" s="41">
        <v>23.63</v>
      </c>
      <c r="G58" s="41">
        <v>62.58</v>
      </c>
      <c r="H58" s="41">
        <v>90.62</v>
      </c>
      <c r="I58" s="41">
        <v>89.11</v>
      </c>
      <c r="J58" s="41">
        <v>475.2</v>
      </c>
      <c r="K58" s="41">
        <v>55.56</v>
      </c>
      <c r="L58" s="41">
        <v>1.131</v>
      </c>
      <c r="M58" s="41">
        <v>534.20000000000005</v>
      </c>
      <c r="N58" s="41">
        <v>54.34</v>
      </c>
      <c r="O58" s="41">
        <v>120.11</v>
      </c>
      <c r="P58" s="41">
        <v>14.653</v>
      </c>
      <c r="Q58" s="41">
        <v>59.54</v>
      </c>
      <c r="R58" s="41">
        <v>13.9</v>
      </c>
      <c r="S58" s="41">
        <v>2.589</v>
      </c>
      <c r="T58" s="41">
        <v>14.31</v>
      </c>
      <c r="U58" s="41">
        <v>2.4319999999999999</v>
      </c>
      <c r="V58" s="41">
        <v>15.68</v>
      </c>
      <c r="W58" s="41">
        <v>3.3140000000000001</v>
      </c>
      <c r="X58" s="41">
        <v>9.7680000000000007</v>
      </c>
      <c r="Y58" s="41">
        <v>1.429</v>
      </c>
      <c r="Z58" s="41">
        <v>9.891</v>
      </c>
      <c r="AA58" s="41">
        <v>1.456</v>
      </c>
      <c r="AB58" s="41">
        <v>3.3639999999999999</v>
      </c>
      <c r="AC58" s="41">
        <v>6.0199999999999997E-2</v>
      </c>
      <c r="AD58" s="41">
        <v>4.5679999999999996</v>
      </c>
      <c r="AE58" s="41">
        <v>7.048</v>
      </c>
      <c r="AF58" s="41">
        <v>2.1659999999999999</v>
      </c>
    </row>
    <row r="59" spans="1:37">
      <c r="A59" t="s">
        <v>979</v>
      </c>
      <c r="B59" s="41">
        <v>7.27</v>
      </c>
      <c r="C59" s="41">
        <v>3.91</v>
      </c>
      <c r="D59" s="41">
        <v>12.32</v>
      </c>
      <c r="E59" s="41">
        <v>18.12</v>
      </c>
      <c r="F59" s="41">
        <v>23.72</v>
      </c>
      <c r="G59" s="41">
        <v>62.78</v>
      </c>
      <c r="H59" s="41">
        <v>90.11</v>
      </c>
      <c r="I59" s="41">
        <v>87.29</v>
      </c>
      <c r="J59" s="41">
        <v>465.5</v>
      </c>
      <c r="K59" s="41">
        <v>55.13</v>
      </c>
      <c r="L59" s="41">
        <v>1.145</v>
      </c>
      <c r="M59" s="41">
        <v>533.6</v>
      </c>
      <c r="N59" s="41">
        <v>53.69</v>
      </c>
      <c r="O59" s="41">
        <v>119.65</v>
      </c>
      <c r="P59" s="41">
        <v>14.57</v>
      </c>
      <c r="Q59" s="41">
        <v>58.97</v>
      </c>
      <c r="R59" s="41">
        <v>13.76</v>
      </c>
      <c r="S59" s="41">
        <v>2.5680000000000001</v>
      </c>
      <c r="T59" s="41">
        <v>14.09</v>
      </c>
      <c r="U59" s="41">
        <v>2.3889999999999998</v>
      </c>
      <c r="V59" s="41">
        <v>15.41</v>
      </c>
      <c r="W59" s="41">
        <v>3.2589999999999999</v>
      </c>
      <c r="X59" s="41">
        <v>9.6920000000000002</v>
      </c>
      <c r="Y59" s="41">
        <v>1.407</v>
      </c>
      <c r="Z59" s="41">
        <v>9.82</v>
      </c>
      <c r="AA59" s="41">
        <v>1.4319999999999999</v>
      </c>
      <c r="AB59" s="41">
        <v>3.32</v>
      </c>
      <c r="AC59" s="41">
        <v>5.9700000000000003E-2</v>
      </c>
      <c r="AD59" s="41">
        <v>4.4550000000000001</v>
      </c>
      <c r="AE59" s="41">
        <v>6.8849999999999998</v>
      </c>
      <c r="AF59" s="41">
        <v>2.1629999999999998</v>
      </c>
    </row>
    <row r="60" spans="1:37">
      <c r="A60" t="s">
        <v>980</v>
      </c>
      <c r="B60" s="41">
        <v>7.31</v>
      </c>
      <c r="C60" s="41">
        <v>3.8820000000000001</v>
      </c>
      <c r="D60" s="41">
        <v>12.18</v>
      </c>
      <c r="E60" s="41">
        <v>18.14</v>
      </c>
      <c r="F60" s="41">
        <v>23.62</v>
      </c>
      <c r="G60" s="41">
        <v>62.45</v>
      </c>
      <c r="H60" s="41">
        <v>90.91</v>
      </c>
      <c r="I60" s="41">
        <v>88.13</v>
      </c>
      <c r="J60" s="41">
        <v>469.5</v>
      </c>
      <c r="K60" s="41">
        <v>55.19</v>
      </c>
      <c r="L60" s="41">
        <v>1.1519999999999999</v>
      </c>
      <c r="M60" s="41">
        <v>535.5</v>
      </c>
      <c r="N60" s="41">
        <v>54.36</v>
      </c>
      <c r="O60" s="41">
        <v>120.3</v>
      </c>
      <c r="P60" s="41">
        <v>14.69</v>
      </c>
      <c r="Q60" s="41">
        <v>59.5</v>
      </c>
      <c r="R60" s="41">
        <v>13.82</v>
      </c>
      <c r="S60" s="41">
        <v>2.6019999999999999</v>
      </c>
      <c r="T60" s="41">
        <v>14.24</v>
      </c>
      <c r="U60" s="41">
        <v>2.4260000000000002</v>
      </c>
      <c r="V60" s="41">
        <v>15.66</v>
      </c>
      <c r="W60" s="41">
        <v>3.3109999999999999</v>
      </c>
      <c r="X60" s="41">
        <v>9.76</v>
      </c>
      <c r="Y60" s="41">
        <v>1.4239999999999999</v>
      </c>
      <c r="Z60" s="41">
        <v>9.9499999999999993</v>
      </c>
      <c r="AA60" s="41">
        <v>1.45</v>
      </c>
      <c r="AB60" s="41">
        <v>3.367</v>
      </c>
      <c r="AC60" s="41">
        <v>6.1199999999999997E-2</v>
      </c>
      <c r="AD60" s="41">
        <v>4.53</v>
      </c>
      <c r="AE60" s="41">
        <v>6.9720000000000004</v>
      </c>
      <c r="AF60" s="41">
        <v>2.1819999999999999</v>
      </c>
    </row>
    <row r="61" spans="1:37">
      <c r="A61" t="s">
        <v>981</v>
      </c>
      <c r="B61" s="41">
        <v>7.1829999999999998</v>
      </c>
      <c r="C61" s="41">
        <v>3.9119999999999999</v>
      </c>
      <c r="D61" s="41">
        <v>12.38</v>
      </c>
      <c r="E61" s="41">
        <v>18.29</v>
      </c>
      <c r="F61" s="41">
        <v>23.5</v>
      </c>
      <c r="G61" s="41">
        <v>62.61</v>
      </c>
      <c r="H61" s="41">
        <v>90.93</v>
      </c>
      <c r="I61" s="41">
        <v>87.38</v>
      </c>
      <c r="J61" s="41">
        <v>464</v>
      </c>
      <c r="K61" s="41">
        <v>55.4</v>
      </c>
      <c r="L61" s="41">
        <v>1.143</v>
      </c>
      <c r="M61" s="41">
        <v>531.70000000000005</v>
      </c>
      <c r="N61" s="41">
        <v>53.54</v>
      </c>
      <c r="O61" s="41">
        <v>119.9</v>
      </c>
      <c r="P61" s="41">
        <v>14.54</v>
      </c>
      <c r="Q61" s="41">
        <v>59.13</v>
      </c>
      <c r="R61" s="41">
        <v>13.64</v>
      </c>
      <c r="S61" s="41">
        <v>2.5569999999999999</v>
      </c>
      <c r="T61" s="41">
        <v>14.05</v>
      </c>
      <c r="U61" s="41">
        <v>2.4049999999999998</v>
      </c>
      <c r="V61" s="41">
        <v>15.33</v>
      </c>
      <c r="W61" s="41">
        <v>3.2639999999999998</v>
      </c>
      <c r="X61" s="41">
        <v>9.59</v>
      </c>
      <c r="Y61" s="41">
        <v>1.39</v>
      </c>
      <c r="Z61" s="41">
        <v>9.69</v>
      </c>
      <c r="AA61" s="41">
        <v>1.42</v>
      </c>
      <c r="AB61" s="41">
        <v>3.3279999999999998</v>
      </c>
      <c r="AC61" s="41">
        <v>6.1400000000000003E-2</v>
      </c>
      <c r="AD61" s="41">
        <v>4.4640000000000004</v>
      </c>
      <c r="AE61" s="41">
        <v>6.8419999999999996</v>
      </c>
      <c r="AF61" s="41">
        <v>2.1669999999999998</v>
      </c>
    </row>
    <row r="62" spans="1:37">
      <c r="A62" t="s">
        <v>982</v>
      </c>
      <c r="B62" s="41">
        <v>7.07</v>
      </c>
      <c r="C62" s="41">
        <v>3.8679999999999999</v>
      </c>
      <c r="D62" s="41">
        <v>12.21</v>
      </c>
      <c r="E62" s="41">
        <v>17.899999999999999</v>
      </c>
      <c r="F62" s="41">
        <v>23.27</v>
      </c>
      <c r="G62" s="41">
        <v>61.97</v>
      </c>
      <c r="H62" s="41">
        <v>89.47</v>
      </c>
      <c r="I62" s="41">
        <v>86</v>
      </c>
      <c r="J62" s="41">
        <v>457.7</v>
      </c>
      <c r="K62" s="41">
        <v>54.86</v>
      </c>
      <c r="L62" s="41">
        <v>1.1379999999999999</v>
      </c>
      <c r="M62" s="41">
        <v>530.20000000000005</v>
      </c>
      <c r="N62" s="41">
        <v>53.35</v>
      </c>
      <c r="O62" s="41">
        <v>119.48</v>
      </c>
      <c r="P62" s="41">
        <v>14.45</v>
      </c>
      <c r="Q62" s="41">
        <v>58.5</v>
      </c>
      <c r="R62" s="41">
        <v>13.55</v>
      </c>
      <c r="S62" s="41">
        <v>2.5590000000000002</v>
      </c>
      <c r="T62" s="41">
        <v>14.03</v>
      </c>
      <c r="U62" s="41">
        <v>2.3690000000000002</v>
      </c>
      <c r="V62" s="41">
        <v>15.16</v>
      </c>
      <c r="W62" s="41">
        <v>3.2229999999999999</v>
      </c>
      <c r="X62" s="41">
        <v>9.5</v>
      </c>
      <c r="Y62" s="41">
        <v>1.391</v>
      </c>
      <c r="Z62" s="41">
        <v>9.6300000000000008</v>
      </c>
      <c r="AA62" s="41">
        <v>1.409</v>
      </c>
      <c r="AB62" s="41">
        <v>3.2829999999999999</v>
      </c>
      <c r="AC62" s="41">
        <v>6.2700000000000006E-2</v>
      </c>
      <c r="AD62" s="41">
        <v>4.4749999999999996</v>
      </c>
      <c r="AE62" s="41">
        <v>6.8369999999999997</v>
      </c>
      <c r="AF62" s="41">
        <v>2.1629999999999998</v>
      </c>
    </row>
    <row r="63" spans="1:37">
      <c r="A63" t="s">
        <v>983</v>
      </c>
      <c r="B63" s="41">
        <v>7.1459999999999999</v>
      </c>
      <c r="C63" s="41">
        <v>3.83</v>
      </c>
      <c r="D63" s="41">
        <v>12.1</v>
      </c>
      <c r="E63" s="41">
        <v>18.3</v>
      </c>
      <c r="F63" s="41">
        <v>23.71</v>
      </c>
      <c r="G63" s="41">
        <v>62.43</v>
      </c>
      <c r="H63" s="41">
        <v>91.61</v>
      </c>
      <c r="I63" s="41">
        <v>88.36</v>
      </c>
      <c r="J63" s="41">
        <v>471.3</v>
      </c>
      <c r="K63" s="41">
        <v>55.46</v>
      </c>
      <c r="L63" s="41">
        <v>1.1339999999999999</v>
      </c>
      <c r="M63" s="41">
        <v>535.79999999999995</v>
      </c>
      <c r="N63" s="41">
        <v>54.32</v>
      </c>
      <c r="O63" s="41">
        <v>120.71</v>
      </c>
      <c r="P63" s="41">
        <v>14.68</v>
      </c>
      <c r="Q63" s="41">
        <v>59.47</v>
      </c>
      <c r="R63" s="41">
        <v>13.79</v>
      </c>
      <c r="S63" s="41">
        <v>2.6190000000000002</v>
      </c>
      <c r="T63" s="41">
        <v>14.24</v>
      </c>
      <c r="U63" s="41">
        <v>2.4089999999999998</v>
      </c>
      <c r="V63" s="41">
        <v>15.47</v>
      </c>
      <c r="W63" s="41">
        <v>3.3029999999999999</v>
      </c>
      <c r="X63" s="41">
        <v>9.6999999999999993</v>
      </c>
      <c r="Y63" s="41">
        <v>1.4219999999999999</v>
      </c>
      <c r="Z63" s="41">
        <v>9.84</v>
      </c>
      <c r="AA63" s="41">
        <v>1.4450000000000001</v>
      </c>
      <c r="AB63" s="41">
        <v>3.34</v>
      </c>
      <c r="AC63" s="41">
        <v>6.1499999999999999E-2</v>
      </c>
      <c r="AD63" s="41">
        <v>4.5110000000000001</v>
      </c>
      <c r="AE63" s="41">
        <v>6.9740000000000002</v>
      </c>
      <c r="AF63" s="41">
        <v>2.1579999999999999</v>
      </c>
    </row>
    <row r="64" spans="1:37">
      <c r="A64" t="s">
        <v>984</v>
      </c>
      <c r="B64" s="41">
        <v>7.0339999999999998</v>
      </c>
      <c r="C64" s="41">
        <v>3.9009999999999998</v>
      </c>
      <c r="D64" s="41">
        <v>12.09</v>
      </c>
      <c r="E64" s="41">
        <v>18.12</v>
      </c>
      <c r="F64" s="41">
        <v>23.47</v>
      </c>
      <c r="G64" s="41">
        <v>61.98</v>
      </c>
      <c r="H64" s="41">
        <v>90.46</v>
      </c>
      <c r="I64" s="41">
        <v>87.12</v>
      </c>
      <c r="J64" s="41">
        <v>463.9</v>
      </c>
      <c r="K64" s="41">
        <v>54.93</v>
      </c>
      <c r="L64" s="41">
        <v>1.137</v>
      </c>
      <c r="M64" s="41">
        <v>532.6</v>
      </c>
      <c r="N64" s="41">
        <v>53.81</v>
      </c>
      <c r="O64" s="41">
        <v>119.7</v>
      </c>
      <c r="P64" s="41">
        <v>14.52</v>
      </c>
      <c r="Q64" s="41">
        <v>59.04</v>
      </c>
      <c r="R64" s="41">
        <v>13.66</v>
      </c>
      <c r="S64" s="41">
        <v>2.6030000000000002</v>
      </c>
      <c r="T64" s="41">
        <v>14.1</v>
      </c>
      <c r="U64" s="41">
        <v>2.4140000000000001</v>
      </c>
      <c r="V64" s="41">
        <v>15.48</v>
      </c>
      <c r="W64" s="41">
        <v>3.298</v>
      </c>
      <c r="X64" s="41">
        <v>9.6999999999999993</v>
      </c>
      <c r="Y64" s="41">
        <v>1.4119999999999999</v>
      </c>
      <c r="Z64" s="41">
        <v>9.7799999999999994</v>
      </c>
      <c r="AA64" s="41">
        <v>1.4419999999999999</v>
      </c>
      <c r="AB64" s="41">
        <v>3.34</v>
      </c>
      <c r="AC64" s="41">
        <v>6.1899999999999997E-2</v>
      </c>
      <c r="AD64" s="41">
        <v>4.5839999999999996</v>
      </c>
      <c r="AE64" s="41">
        <v>6.9459999999999997</v>
      </c>
      <c r="AF64" s="41">
        <v>2.161</v>
      </c>
    </row>
    <row r="65" spans="1:68">
      <c r="A65" s="121" t="s">
        <v>987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68">
      <c r="A66" t="s">
        <v>985</v>
      </c>
      <c r="B66" s="41">
        <v>10.053000000000001</v>
      </c>
      <c r="C66" s="41">
        <v>3.4889999999999999</v>
      </c>
      <c r="D66" s="41">
        <v>11.51</v>
      </c>
      <c r="E66" s="41">
        <v>18.14</v>
      </c>
      <c r="F66" s="41">
        <v>24.59</v>
      </c>
      <c r="G66" s="41">
        <v>63.38</v>
      </c>
      <c r="H66" s="41">
        <v>91.53</v>
      </c>
      <c r="I66" s="41">
        <v>89.24</v>
      </c>
      <c r="J66" s="41">
        <v>486.3</v>
      </c>
      <c r="K66" s="41">
        <v>54.62</v>
      </c>
      <c r="L66" s="41">
        <v>1.149</v>
      </c>
      <c r="M66" s="41">
        <v>542.79999999999995</v>
      </c>
      <c r="N66" s="41">
        <v>55.18</v>
      </c>
      <c r="O66" s="41">
        <v>120.27</v>
      </c>
      <c r="P66" s="41">
        <v>14.5</v>
      </c>
      <c r="Q66" s="41">
        <v>60.35</v>
      </c>
      <c r="R66" s="41">
        <v>13.96</v>
      </c>
      <c r="S66" s="41">
        <v>2.6219999999999999</v>
      </c>
      <c r="T66" s="41">
        <v>14.59</v>
      </c>
      <c r="U66" s="41">
        <v>2.4540000000000002</v>
      </c>
      <c r="V66" s="41">
        <v>15.89</v>
      </c>
      <c r="W66" s="41">
        <v>3.2919999999999998</v>
      </c>
      <c r="X66" s="41">
        <v>9.89</v>
      </c>
      <c r="Y66" s="41">
        <v>1.411</v>
      </c>
      <c r="Z66" s="41">
        <v>10.06</v>
      </c>
      <c r="AA66" s="41">
        <v>1.4590000000000001</v>
      </c>
      <c r="AB66" s="41">
        <v>3.35</v>
      </c>
      <c r="AC66" s="41">
        <v>5.9799999999999999E-2</v>
      </c>
      <c r="AD66" s="41">
        <v>4.7169999999999996</v>
      </c>
      <c r="AE66" s="41">
        <v>7.18</v>
      </c>
      <c r="AF66" s="41">
        <v>2.2280000000000002</v>
      </c>
    </row>
    <row r="67" spans="1:68">
      <c r="A67" t="s">
        <v>986</v>
      </c>
      <c r="B67" s="41">
        <v>8.9380000000000006</v>
      </c>
      <c r="C67" s="41">
        <v>3.589</v>
      </c>
      <c r="D67" s="41">
        <v>11.45</v>
      </c>
      <c r="E67" s="41">
        <v>18.329999999999998</v>
      </c>
      <c r="F67" s="41">
        <v>24.11</v>
      </c>
      <c r="G67" s="41">
        <v>63.3</v>
      </c>
      <c r="H67" s="41">
        <v>92.2</v>
      </c>
      <c r="I67" s="41">
        <v>89.5</v>
      </c>
      <c r="J67" s="41">
        <v>491.4</v>
      </c>
      <c r="K67" s="41">
        <v>54.88</v>
      </c>
      <c r="L67" s="41">
        <v>1.1100000000000001</v>
      </c>
      <c r="M67" s="41">
        <v>550.1</v>
      </c>
      <c r="N67" s="41">
        <v>54.83</v>
      </c>
      <c r="O67" s="41">
        <v>120.9</v>
      </c>
      <c r="P67" s="41">
        <v>14.57</v>
      </c>
      <c r="Q67" s="41">
        <v>60.39</v>
      </c>
      <c r="R67" s="41">
        <v>13.89</v>
      </c>
      <c r="S67" s="41">
        <v>2.5609999999999999</v>
      </c>
      <c r="T67" s="41">
        <v>14.29</v>
      </c>
      <c r="U67" s="41">
        <v>2.4079999999999999</v>
      </c>
      <c r="V67" s="41">
        <v>15.84</v>
      </c>
      <c r="W67" s="41">
        <v>3.2770000000000001</v>
      </c>
      <c r="X67" s="41">
        <v>9.82</v>
      </c>
      <c r="Y67" s="41">
        <v>1.4039999999999999</v>
      </c>
      <c r="Z67" s="41">
        <v>10.050000000000001</v>
      </c>
      <c r="AA67" s="41">
        <v>1.4350000000000001</v>
      </c>
      <c r="AB67" s="41">
        <v>3.2709999999999999</v>
      </c>
      <c r="AC67" s="41">
        <v>6.1199999999999997E-2</v>
      </c>
      <c r="AD67" s="41">
        <v>4.6109999999999998</v>
      </c>
      <c r="AE67" s="41">
        <v>7.1</v>
      </c>
      <c r="AF67" s="41">
        <v>2.1930000000000001</v>
      </c>
    </row>
    <row r="68" spans="1:68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</row>
    <row r="69" spans="1:68" ht="18.5">
      <c r="A69" s="115" t="s">
        <v>1008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</row>
    <row r="71" spans="1:68" s="117" customFormat="1" ht="16">
      <c r="A71" s="122" t="s">
        <v>913</v>
      </c>
      <c r="B71" s="124" t="s">
        <v>914</v>
      </c>
      <c r="C71" s="124" t="s">
        <v>915</v>
      </c>
      <c r="D71" s="124" t="s">
        <v>916</v>
      </c>
      <c r="E71" s="124" t="s">
        <v>917</v>
      </c>
      <c r="F71" s="124" t="s">
        <v>918</v>
      </c>
      <c r="G71" s="124" t="s">
        <v>919</v>
      </c>
      <c r="H71" s="124" t="s">
        <v>920</v>
      </c>
      <c r="I71" s="124" t="s">
        <v>921</v>
      </c>
      <c r="J71" s="124" t="s">
        <v>922</v>
      </c>
      <c r="K71" s="124" t="s">
        <v>923</v>
      </c>
      <c r="L71" s="124" t="s">
        <v>924</v>
      </c>
      <c r="M71" s="124" t="s">
        <v>925</v>
      </c>
      <c r="N71" s="124" t="s">
        <v>926</v>
      </c>
      <c r="O71" s="124" t="s">
        <v>927</v>
      </c>
      <c r="P71" s="124" t="s">
        <v>928</v>
      </c>
      <c r="Q71" s="124" t="s">
        <v>929</v>
      </c>
      <c r="R71" s="124" t="s">
        <v>930</v>
      </c>
      <c r="S71" s="124" t="s">
        <v>931</v>
      </c>
      <c r="T71" s="124" t="s">
        <v>932</v>
      </c>
      <c r="U71" s="124" t="s">
        <v>933</v>
      </c>
      <c r="V71" s="124" t="s">
        <v>934</v>
      </c>
      <c r="W71" s="124" t="s">
        <v>935</v>
      </c>
      <c r="X71" s="124" t="s">
        <v>936</v>
      </c>
      <c r="Y71" s="124" t="s">
        <v>937</v>
      </c>
      <c r="Z71" s="124" t="s">
        <v>938</v>
      </c>
      <c r="AA71" s="124" t="s">
        <v>939</v>
      </c>
      <c r="AB71" s="124" t="s">
        <v>940</v>
      </c>
      <c r="AC71" s="124" t="s">
        <v>988</v>
      </c>
      <c r="AD71" s="124" t="s">
        <v>941</v>
      </c>
      <c r="AE71" s="124" t="s">
        <v>942</v>
      </c>
      <c r="AF71" s="124" t="s">
        <v>943</v>
      </c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</row>
    <row r="72" spans="1:68" s="16" customFormat="1">
      <c r="A72" s="107" t="s">
        <v>944</v>
      </c>
      <c r="B72" s="128">
        <v>39.9</v>
      </c>
      <c r="C72" s="128">
        <v>38.799999999999997</v>
      </c>
      <c r="D72" s="128">
        <v>38.799999999999997</v>
      </c>
      <c r="E72" s="128">
        <v>37.799999999999997</v>
      </c>
      <c r="F72" s="128">
        <v>36.9</v>
      </c>
      <c r="G72" s="128">
        <v>31.4</v>
      </c>
      <c r="H72" s="128">
        <v>78.400000000000006</v>
      </c>
      <c r="I72" s="123">
        <v>38.299999999999997</v>
      </c>
      <c r="J72" s="123">
        <v>37.9</v>
      </c>
      <c r="K72" s="123">
        <v>38.9</v>
      </c>
      <c r="L72" s="123">
        <v>42.7</v>
      </c>
      <c r="M72" s="123">
        <v>39.299999999999997</v>
      </c>
      <c r="N72" s="123">
        <v>36</v>
      </c>
      <c r="O72" s="123">
        <v>38.4</v>
      </c>
      <c r="P72" s="123">
        <v>37.9</v>
      </c>
      <c r="Q72" s="123">
        <v>35.5</v>
      </c>
      <c r="R72" s="123">
        <v>37.700000000000003</v>
      </c>
      <c r="S72" s="123">
        <v>35.6</v>
      </c>
      <c r="T72" s="123">
        <v>37.299999999999997</v>
      </c>
      <c r="U72" s="123">
        <v>37.6</v>
      </c>
      <c r="V72" s="123">
        <v>35.5</v>
      </c>
      <c r="W72" s="123">
        <v>38.299999999999997</v>
      </c>
      <c r="X72" s="123">
        <v>38</v>
      </c>
      <c r="Y72" s="123">
        <v>36.799999999999997</v>
      </c>
      <c r="Z72" s="123">
        <v>39.200000000000003</v>
      </c>
      <c r="AA72" s="123">
        <v>37</v>
      </c>
      <c r="AB72" s="128">
        <v>37.6</v>
      </c>
      <c r="AC72" s="128">
        <v>14.9</v>
      </c>
      <c r="AD72" s="128">
        <v>38.57</v>
      </c>
      <c r="AE72" s="123">
        <v>37.79</v>
      </c>
      <c r="AF72" s="123">
        <v>37.380000000000003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</row>
    <row r="73" spans="1:68">
      <c r="A73" s="118" t="s">
        <v>945</v>
      </c>
      <c r="B73" s="77">
        <f>AVERAGE(B78:B96)</f>
        <v>39.811111111111103</v>
      </c>
      <c r="C73" s="77">
        <f t="shared" ref="C73:AF73" si="8">AVERAGE(C78:C96)</f>
        <v>38.706666666666671</v>
      </c>
      <c r="D73" s="77">
        <f t="shared" si="8"/>
        <v>38.712222222222216</v>
      </c>
      <c r="E73" s="77">
        <f t="shared" si="8"/>
        <v>37.737777777777779</v>
      </c>
      <c r="F73" s="77">
        <f t="shared" si="8"/>
        <v>36.804444444444442</v>
      </c>
      <c r="G73" s="77">
        <f t="shared" si="8"/>
        <v>31.319444444444443</v>
      </c>
      <c r="H73" s="77">
        <f t="shared" si="8"/>
        <v>78.297222222222217</v>
      </c>
      <c r="I73" s="77">
        <f t="shared" si="8"/>
        <v>38.202222222222218</v>
      </c>
      <c r="J73" s="77">
        <f t="shared" si="8"/>
        <v>37.80333333333332</v>
      </c>
      <c r="K73" s="77">
        <f t="shared" si="8"/>
        <v>38.803888888888878</v>
      </c>
      <c r="L73" s="77">
        <f t="shared" si="8"/>
        <v>42.634444444444448</v>
      </c>
      <c r="M73" s="77">
        <f t="shared" si="8"/>
        <v>39.195555555555558</v>
      </c>
      <c r="N73" s="77">
        <f t="shared" si="8"/>
        <v>35.908333333333331</v>
      </c>
      <c r="O73" s="77">
        <f t="shared" si="8"/>
        <v>38.319999999999993</v>
      </c>
      <c r="P73" s="77">
        <f t="shared" si="8"/>
        <v>37.809999999999995</v>
      </c>
      <c r="Q73" s="77">
        <f t="shared" si="8"/>
        <v>35.412222222222219</v>
      </c>
      <c r="R73" s="77">
        <f t="shared" si="8"/>
        <v>37.599999999999994</v>
      </c>
      <c r="S73" s="77">
        <f t="shared" si="8"/>
        <v>35.51166666666667</v>
      </c>
      <c r="T73" s="77">
        <f t="shared" si="8"/>
        <v>37.204444444444448</v>
      </c>
      <c r="U73" s="77">
        <f t="shared" si="8"/>
        <v>37.50555555555556</v>
      </c>
      <c r="V73" s="77">
        <f t="shared" si="8"/>
        <v>35.398888888888891</v>
      </c>
      <c r="W73" s="77">
        <f t="shared" si="8"/>
        <v>38.208333333333343</v>
      </c>
      <c r="X73" s="77">
        <f t="shared" si="8"/>
        <v>37.893888888888888</v>
      </c>
      <c r="Y73" s="77">
        <f t="shared" si="8"/>
        <v>36.690555555555555</v>
      </c>
      <c r="Z73" s="77">
        <f t="shared" si="8"/>
        <v>39.094999999999999</v>
      </c>
      <c r="AA73" s="77">
        <f t="shared" si="8"/>
        <v>36.897222222222219</v>
      </c>
      <c r="AB73" s="77">
        <f t="shared" si="8"/>
        <v>37.526666666666671</v>
      </c>
      <c r="AC73" s="77">
        <f t="shared" si="8"/>
        <v>14.881666666666668</v>
      </c>
      <c r="AD73" s="77">
        <f t="shared" si="8"/>
        <v>38.470555555555556</v>
      </c>
      <c r="AE73" s="77">
        <f t="shared" si="8"/>
        <v>37.695555555555558</v>
      </c>
      <c r="AF73" s="77">
        <f t="shared" si="8"/>
        <v>37.290555555555564</v>
      </c>
      <c r="AI73" s="77"/>
    </row>
    <row r="74" spans="1:68">
      <c r="A74" s="118" t="s">
        <v>946</v>
      </c>
      <c r="B74" s="77">
        <f>2*_xlfn.STDEV.P(B78:B96)</f>
        <v>0.86794492628376263</v>
      </c>
      <c r="C74" s="77">
        <f t="shared" ref="C74:AF74" si="9">2*_xlfn.STDEV.P(C78:C96)</f>
        <v>0.84179701960877795</v>
      </c>
      <c r="D74" s="77">
        <f t="shared" si="9"/>
        <v>0.87489823041325621</v>
      </c>
      <c r="E74" s="77">
        <f t="shared" si="9"/>
        <v>0.75119328939008156</v>
      </c>
      <c r="F74" s="77">
        <f t="shared" si="9"/>
        <v>0.79378760725530384</v>
      </c>
      <c r="G74" s="77">
        <f t="shared" si="9"/>
        <v>0.77952898092294509</v>
      </c>
      <c r="H74" s="77">
        <f t="shared" si="9"/>
        <v>1.002570153944474</v>
      </c>
      <c r="I74" s="77">
        <f t="shared" si="9"/>
        <v>0.87133500524082241</v>
      </c>
      <c r="J74" s="77">
        <f t="shared" si="9"/>
        <v>0.8144800659179916</v>
      </c>
      <c r="K74" s="77">
        <f t="shared" si="9"/>
        <v>0.85713058486217486</v>
      </c>
      <c r="L74" s="77">
        <f t="shared" si="9"/>
        <v>0.74156657668365822</v>
      </c>
      <c r="M74" s="77">
        <f t="shared" si="9"/>
        <v>0.85907501217484639</v>
      </c>
      <c r="N74" s="77">
        <f t="shared" si="9"/>
        <v>0.82975900115636103</v>
      </c>
      <c r="O74" s="77">
        <f t="shared" si="9"/>
        <v>0.87437596795276407</v>
      </c>
      <c r="P74" s="77">
        <f t="shared" si="9"/>
        <v>0.87052985142510786</v>
      </c>
      <c r="Q74" s="77">
        <f t="shared" si="9"/>
        <v>0.85175780479235452</v>
      </c>
      <c r="R74" s="77">
        <f t="shared" si="9"/>
        <v>0.9097740867319144</v>
      </c>
      <c r="S74" s="77">
        <f t="shared" si="9"/>
        <v>0.92513662654646656</v>
      </c>
      <c r="T74" s="77">
        <f t="shared" si="9"/>
        <v>0.92571227164629388</v>
      </c>
      <c r="U74" s="77">
        <f t="shared" si="9"/>
        <v>0.90613274039175773</v>
      </c>
      <c r="V74" s="77">
        <f t="shared" si="9"/>
        <v>0.91994900556471493</v>
      </c>
      <c r="W74" s="77">
        <f t="shared" si="9"/>
        <v>0.95662020793114244</v>
      </c>
      <c r="X74" s="77">
        <f t="shared" si="9"/>
        <v>0.96545070393489885</v>
      </c>
      <c r="Y74" s="77">
        <f t="shared" si="9"/>
        <v>0.92732523893477048</v>
      </c>
      <c r="Z74" s="77">
        <f t="shared" si="9"/>
        <v>1.0002944011084391</v>
      </c>
      <c r="AA74" s="77">
        <f t="shared" si="9"/>
        <v>0.94952164694897379</v>
      </c>
      <c r="AB74" s="77">
        <f t="shared" si="9"/>
        <v>1.0058716507476368</v>
      </c>
      <c r="AC74" s="77">
        <f t="shared" si="9"/>
        <v>0.16441816606851359</v>
      </c>
      <c r="AD74" s="77">
        <f t="shared" si="9"/>
        <v>0.94218356838951944</v>
      </c>
      <c r="AE74" s="77">
        <f t="shared" si="9"/>
        <v>0.93169432808601782</v>
      </c>
      <c r="AF74" s="77">
        <f t="shared" si="9"/>
        <v>0.92182119794874173</v>
      </c>
      <c r="AI74" s="77"/>
    </row>
    <row r="75" spans="1:68">
      <c r="A75" s="119" t="s">
        <v>947</v>
      </c>
      <c r="B75" s="120">
        <f>(ABS(B72-B73)/B72)*100</f>
        <v>0.22277917014760823</v>
      </c>
      <c r="C75" s="120">
        <f t="shared" ref="C75" si="10">(ABS(C72-C73)/C72)*100</f>
        <v>0.24054982817867682</v>
      </c>
      <c r="D75" s="120">
        <f t="shared" ref="D75:AF75" si="11">(ABS(D72-D73)/D72)*100</f>
        <v>0.22623138602520837</v>
      </c>
      <c r="E75" s="120">
        <f t="shared" si="11"/>
        <v>0.16460905349793054</v>
      </c>
      <c r="F75" s="120">
        <f t="shared" si="11"/>
        <v>0.25895814513700888</v>
      </c>
      <c r="G75" s="120">
        <f t="shared" si="11"/>
        <v>0.25654635527247044</v>
      </c>
      <c r="H75" s="120">
        <f t="shared" si="11"/>
        <v>0.13109410430840371</v>
      </c>
      <c r="I75" s="120">
        <f t="shared" si="11"/>
        <v>0.25529445894981428</v>
      </c>
      <c r="J75" s="120">
        <f t="shared" si="11"/>
        <v>0.2550571679859584</v>
      </c>
      <c r="K75" s="120">
        <f t="shared" si="11"/>
        <v>0.24707226506714861</v>
      </c>
      <c r="L75" s="120">
        <f t="shared" si="11"/>
        <v>0.15352589123080829</v>
      </c>
      <c r="M75" s="120">
        <f t="shared" si="11"/>
        <v>0.26576194515124546</v>
      </c>
      <c r="N75" s="120">
        <f t="shared" si="11"/>
        <v>0.25462962962963492</v>
      </c>
      <c r="O75" s="120">
        <f t="shared" si="11"/>
        <v>0.20833333333334741</v>
      </c>
      <c r="P75" s="120">
        <f t="shared" si="11"/>
        <v>0.237467018469666</v>
      </c>
      <c r="Q75" s="120">
        <f t="shared" si="11"/>
        <v>0.2472613458529038</v>
      </c>
      <c r="R75" s="120">
        <f t="shared" si="11"/>
        <v>0.26525198938994299</v>
      </c>
      <c r="S75" s="120">
        <f t="shared" si="11"/>
        <v>0.24812734082396393</v>
      </c>
      <c r="T75" s="120">
        <f t="shared" si="11"/>
        <v>0.25618111408994421</v>
      </c>
      <c r="U75" s="120">
        <f t="shared" si="11"/>
        <v>0.25118203309691872</v>
      </c>
      <c r="V75" s="120">
        <f t="shared" si="11"/>
        <v>0.28482003129889899</v>
      </c>
      <c r="W75" s="120">
        <f t="shared" si="11"/>
        <v>0.23933855526541609</v>
      </c>
      <c r="X75" s="120">
        <f t="shared" si="11"/>
        <v>0.27923976608187295</v>
      </c>
      <c r="Y75" s="120">
        <f t="shared" si="11"/>
        <v>0.29740338164250546</v>
      </c>
      <c r="Z75" s="120">
        <f t="shared" si="11"/>
        <v>0.26785714285715301</v>
      </c>
      <c r="AA75" s="120">
        <f t="shared" si="11"/>
        <v>0.27777777777778762</v>
      </c>
      <c r="AB75" s="120">
        <f t="shared" si="11"/>
        <v>0.19503546099290051</v>
      </c>
      <c r="AC75" s="120">
        <f t="shared" si="11"/>
        <v>0.12304250559283655</v>
      </c>
      <c r="AD75" s="120">
        <f t="shared" si="11"/>
        <v>0.25782847924408608</v>
      </c>
      <c r="AE75" s="120">
        <f t="shared" si="11"/>
        <v>0.24991914380640765</v>
      </c>
      <c r="AF75" s="120">
        <f t="shared" si="11"/>
        <v>0.23928422804825814</v>
      </c>
      <c r="AI75" s="80"/>
    </row>
    <row r="77" spans="1:68">
      <c r="A77" s="121" t="s">
        <v>968</v>
      </c>
    </row>
    <row r="78" spans="1:68">
      <c r="A78" t="s">
        <v>989</v>
      </c>
      <c r="B78" s="3">
        <v>39.9</v>
      </c>
      <c r="C78" s="3">
        <v>38.799999999999997</v>
      </c>
      <c r="D78" s="3">
        <v>38.799999999999997</v>
      </c>
      <c r="E78" s="3">
        <v>37.799999999999997</v>
      </c>
      <c r="F78" s="3">
        <v>36.9</v>
      </c>
      <c r="G78" s="3">
        <v>31.4</v>
      </c>
      <c r="H78" s="3">
        <v>78.400000000000006</v>
      </c>
      <c r="I78" s="3">
        <v>38.299999999999997</v>
      </c>
      <c r="J78" s="3">
        <v>37.9</v>
      </c>
      <c r="K78" s="3">
        <v>38.9</v>
      </c>
      <c r="L78" s="3">
        <v>42.7</v>
      </c>
      <c r="M78" s="3">
        <v>39.299999999999997</v>
      </c>
      <c r="N78" s="3">
        <v>36</v>
      </c>
      <c r="O78" s="3">
        <v>38.49</v>
      </c>
      <c r="P78" s="3">
        <v>37.9</v>
      </c>
      <c r="Q78" s="3">
        <v>35.5</v>
      </c>
      <c r="R78" s="3">
        <v>37.700000000000003</v>
      </c>
      <c r="S78" s="3">
        <v>35.6</v>
      </c>
      <c r="T78" s="3">
        <v>37.299999999999997</v>
      </c>
      <c r="U78" s="3">
        <v>37.6</v>
      </c>
      <c r="V78" s="3">
        <v>35.5</v>
      </c>
      <c r="W78" s="3">
        <v>38.43</v>
      </c>
      <c r="X78" s="3">
        <v>38</v>
      </c>
      <c r="Y78" s="3">
        <v>36.799999999999997</v>
      </c>
      <c r="Z78" s="3">
        <v>39.35</v>
      </c>
      <c r="AA78" s="3">
        <v>37</v>
      </c>
      <c r="AB78" s="3">
        <v>37.6</v>
      </c>
      <c r="AC78" s="3">
        <v>14.9</v>
      </c>
      <c r="AD78" s="3">
        <v>38.57</v>
      </c>
      <c r="AE78" s="3">
        <v>37.799999999999997</v>
      </c>
      <c r="AF78" s="3">
        <v>37.380000000000003</v>
      </c>
    </row>
    <row r="79" spans="1:68">
      <c r="A79" t="s">
        <v>990</v>
      </c>
      <c r="B79" s="3">
        <v>39.909999999999997</v>
      </c>
      <c r="C79" s="3">
        <v>38.799999999999997</v>
      </c>
      <c r="D79" s="3">
        <v>38.79</v>
      </c>
      <c r="E79" s="3">
        <v>37.78</v>
      </c>
      <c r="F79" s="3">
        <v>36.89</v>
      </c>
      <c r="G79" s="3">
        <v>31.4</v>
      </c>
      <c r="H79" s="3">
        <v>78.430000000000007</v>
      </c>
      <c r="I79" s="3">
        <v>38.32</v>
      </c>
      <c r="J79" s="3">
        <v>37.880000000000003</v>
      </c>
      <c r="K79" s="3">
        <v>38.92</v>
      </c>
      <c r="L79" s="3">
        <v>42.71</v>
      </c>
      <c r="M79" s="3">
        <v>39.31</v>
      </c>
      <c r="N79" s="3">
        <v>36.03</v>
      </c>
      <c r="O79" s="3">
        <v>38.43</v>
      </c>
      <c r="P79" s="3">
        <v>37.93</v>
      </c>
      <c r="Q79" s="3">
        <v>35.51</v>
      </c>
      <c r="R79" s="3">
        <v>37.71</v>
      </c>
      <c r="S79" s="3">
        <v>35.619999999999997</v>
      </c>
      <c r="T79" s="3">
        <v>37.340000000000003</v>
      </c>
      <c r="U79" s="3">
        <v>37.630000000000003</v>
      </c>
      <c r="V79" s="3">
        <v>35.520000000000003</v>
      </c>
      <c r="W79" s="3">
        <v>38.33</v>
      </c>
      <c r="X79" s="3">
        <v>38.03</v>
      </c>
      <c r="Y79" s="3">
        <v>36.700000000000003</v>
      </c>
      <c r="Z79" s="3">
        <v>39.229999999999997</v>
      </c>
      <c r="AA79" s="3">
        <v>37.020000000000003</v>
      </c>
      <c r="AB79" s="3">
        <v>37.619999999999997</v>
      </c>
      <c r="AC79" s="3">
        <v>14.9</v>
      </c>
      <c r="AD79" s="3">
        <v>38.56</v>
      </c>
      <c r="AE79" s="3">
        <v>37.83</v>
      </c>
      <c r="AF79" s="3">
        <v>37.409999999999997</v>
      </c>
    </row>
    <row r="80" spans="1:68">
      <c r="A80" t="s">
        <v>991</v>
      </c>
      <c r="B80" s="3">
        <v>38.1</v>
      </c>
      <c r="C80" s="3">
        <v>36.99</v>
      </c>
      <c r="D80" s="3">
        <v>36.96</v>
      </c>
      <c r="E80" s="3">
        <v>36.28</v>
      </c>
      <c r="F80" s="3">
        <v>35.19</v>
      </c>
      <c r="G80" s="3">
        <v>29.75</v>
      </c>
      <c r="H80" s="3">
        <v>76.34</v>
      </c>
      <c r="I80" s="3">
        <v>36.42</v>
      </c>
      <c r="J80" s="3">
        <v>36.14</v>
      </c>
      <c r="K80" s="3">
        <v>37.049999999999997</v>
      </c>
      <c r="L80" s="3">
        <v>41.2</v>
      </c>
      <c r="M80" s="3">
        <v>37.479999999999997</v>
      </c>
      <c r="N80" s="3">
        <v>34.229999999999997</v>
      </c>
      <c r="O80" s="3">
        <v>36.57</v>
      </c>
      <c r="P80" s="3">
        <v>36.1</v>
      </c>
      <c r="Q80" s="3">
        <v>33.75</v>
      </c>
      <c r="R80" s="3">
        <v>35.82</v>
      </c>
      <c r="S80" s="3">
        <v>33.700000000000003</v>
      </c>
      <c r="T80" s="3">
        <v>35.380000000000003</v>
      </c>
      <c r="U80" s="3">
        <v>35.71</v>
      </c>
      <c r="V80" s="3">
        <v>33.61</v>
      </c>
      <c r="W80" s="3">
        <v>36.33</v>
      </c>
      <c r="X80" s="3">
        <v>36.020000000000003</v>
      </c>
      <c r="Y80" s="3">
        <v>34.880000000000003</v>
      </c>
      <c r="Z80" s="3">
        <v>37.15</v>
      </c>
      <c r="AA80" s="3">
        <v>35.03</v>
      </c>
      <c r="AB80" s="3">
        <v>35.6</v>
      </c>
      <c r="AC80" s="3">
        <v>14.66</v>
      </c>
      <c r="AD80" s="3">
        <v>36.630000000000003</v>
      </c>
      <c r="AE80" s="3">
        <v>35.86</v>
      </c>
      <c r="AF80" s="3">
        <v>35.42</v>
      </c>
    </row>
    <row r="81" spans="1:32">
      <c r="A81" t="s">
        <v>992</v>
      </c>
      <c r="B81" s="3">
        <v>39.92</v>
      </c>
      <c r="C81" s="3">
        <v>38.81</v>
      </c>
      <c r="D81" s="3">
        <v>38.799999999999997</v>
      </c>
      <c r="E81" s="3">
        <v>37.79</v>
      </c>
      <c r="F81" s="3">
        <v>36.9</v>
      </c>
      <c r="G81" s="3">
        <v>31.39</v>
      </c>
      <c r="H81" s="3">
        <v>78.400000000000006</v>
      </c>
      <c r="I81" s="3">
        <v>38.31</v>
      </c>
      <c r="J81" s="3">
        <v>37.770000000000003</v>
      </c>
      <c r="K81" s="3">
        <v>38.9</v>
      </c>
      <c r="L81" s="3">
        <v>42.71</v>
      </c>
      <c r="M81" s="3">
        <v>39.299999999999997</v>
      </c>
      <c r="N81" s="3">
        <v>36</v>
      </c>
      <c r="O81" s="3">
        <v>38.4</v>
      </c>
      <c r="P81" s="3">
        <v>37.9</v>
      </c>
      <c r="Q81" s="3">
        <v>35.5</v>
      </c>
      <c r="R81" s="3">
        <v>37.72</v>
      </c>
      <c r="S81" s="3">
        <v>35.61</v>
      </c>
      <c r="T81" s="3">
        <v>37.31</v>
      </c>
      <c r="U81" s="3">
        <v>37.61</v>
      </c>
      <c r="V81" s="3">
        <v>35.520000000000003</v>
      </c>
      <c r="W81" s="3">
        <v>38.33</v>
      </c>
      <c r="X81" s="3">
        <v>38.020000000000003</v>
      </c>
      <c r="Y81" s="3">
        <v>36.82</v>
      </c>
      <c r="Z81" s="3">
        <v>39.22</v>
      </c>
      <c r="AA81" s="3">
        <v>37.020000000000003</v>
      </c>
      <c r="AB81" s="3">
        <v>37.619999999999997</v>
      </c>
      <c r="AC81" s="3">
        <v>14.89</v>
      </c>
      <c r="AD81" s="3">
        <v>38.549999999999997</v>
      </c>
      <c r="AE81" s="3">
        <v>37.82</v>
      </c>
      <c r="AF81" s="3">
        <v>37.409999999999997</v>
      </c>
    </row>
    <row r="82" spans="1:32">
      <c r="A82" t="s">
        <v>993</v>
      </c>
      <c r="B82" s="3">
        <v>39.89</v>
      </c>
      <c r="C82" s="3">
        <v>38.799999999999997</v>
      </c>
      <c r="D82" s="3">
        <v>38.81</v>
      </c>
      <c r="E82" s="3">
        <v>37.799999999999997</v>
      </c>
      <c r="F82" s="3">
        <v>36.909999999999997</v>
      </c>
      <c r="G82" s="3">
        <v>31.4</v>
      </c>
      <c r="H82" s="3">
        <v>78.38</v>
      </c>
      <c r="I82" s="3">
        <v>38.29</v>
      </c>
      <c r="J82" s="3">
        <v>37.89</v>
      </c>
      <c r="K82" s="3">
        <v>38.9</v>
      </c>
      <c r="L82" s="3">
        <v>42.71</v>
      </c>
      <c r="M82" s="3">
        <v>39.28</v>
      </c>
      <c r="N82" s="3">
        <v>36</v>
      </c>
      <c r="O82" s="3">
        <v>38.39</v>
      </c>
      <c r="P82" s="3">
        <v>37.89</v>
      </c>
      <c r="Q82" s="3">
        <v>35.49</v>
      </c>
      <c r="R82" s="3">
        <v>37.69</v>
      </c>
      <c r="S82" s="3">
        <v>35.590000000000003</v>
      </c>
      <c r="T82" s="3">
        <v>37.29</v>
      </c>
      <c r="U82" s="3">
        <v>37.590000000000003</v>
      </c>
      <c r="V82" s="3">
        <v>35.49</v>
      </c>
      <c r="W82" s="3">
        <v>38.28</v>
      </c>
      <c r="X82" s="3">
        <v>37.99</v>
      </c>
      <c r="Y82" s="3">
        <v>36.78</v>
      </c>
      <c r="Z82" s="3">
        <v>39.18</v>
      </c>
      <c r="AA82" s="3">
        <v>36.979999999999997</v>
      </c>
      <c r="AB82" s="3">
        <v>37.58</v>
      </c>
      <c r="AC82" s="3">
        <v>14.9</v>
      </c>
      <c r="AD82" s="3">
        <v>38.6</v>
      </c>
      <c r="AE82" s="3">
        <v>37.770000000000003</v>
      </c>
      <c r="AF82" s="3">
        <v>37.369999999999997</v>
      </c>
    </row>
    <row r="83" spans="1:32">
      <c r="A83" t="s">
        <v>994</v>
      </c>
      <c r="B83" s="3">
        <v>39.9</v>
      </c>
      <c r="C83" s="3">
        <v>38.799999999999997</v>
      </c>
      <c r="D83" s="3">
        <v>38.79</v>
      </c>
      <c r="E83" s="3">
        <v>37.799999999999997</v>
      </c>
      <c r="F83" s="3">
        <v>36.89</v>
      </c>
      <c r="G83" s="3">
        <v>31.4</v>
      </c>
      <c r="H83" s="3">
        <v>78.42</v>
      </c>
      <c r="I83" s="3">
        <v>38.31</v>
      </c>
      <c r="J83" s="3">
        <v>37.979999999999997</v>
      </c>
      <c r="K83" s="3">
        <v>38.9</v>
      </c>
      <c r="L83" s="3">
        <v>42.69</v>
      </c>
      <c r="M83" s="3">
        <v>39.32</v>
      </c>
      <c r="N83" s="3">
        <v>36</v>
      </c>
      <c r="O83" s="3">
        <v>38.409999999999997</v>
      </c>
      <c r="P83" s="3">
        <v>37.909999999999997</v>
      </c>
      <c r="Q83" s="3">
        <v>35.51</v>
      </c>
      <c r="R83" s="3">
        <v>37.71</v>
      </c>
      <c r="S83" s="3">
        <v>35.61</v>
      </c>
      <c r="T83" s="3">
        <v>37.31</v>
      </c>
      <c r="U83" s="3">
        <v>37.61</v>
      </c>
      <c r="V83" s="3">
        <v>35.51</v>
      </c>
      <c r="W83" s="3">
        <v>38.32</v>
      </c>
      <c r="X83" s="3">
        <v>38.01</v>
      </c>
      <c r="Y83" s="3">
        <v>36.82</v>
      </c>
      <c r="Z83" s="3">
        <v>39.22</v>
      </c>
      <c r="AA83" s="3">
        <v>37.020000000000003</v>
      </c>
      <c r="AB83" s="3">
        <v>37.619999999999997</v>
      </c>
      <c r="AC83" s="3">
        <v>14.9</v>
      </c>
      <c r="AD83" s="3">
        <v>38.549999999999997</v>
      </c>
      <c r="AE83" s="3">
        <v>37.81</v>
      </c>
      <c r="AF83" s="3">
        <v>37.39</v>
      </c>
    </row>
    <row r="84" spans="1:32">
      <c r="A84" t="s">
        <v>995</v>
      </c>
      <c r="B84" s="3">
        <v>39.9</v>
      </c>
      <c r="C84" s="3">
        <v>38.79</v>
      </c>
      <c r="D84" s="3">
        <v>38.79</v>
      </c>
      <c r="E84" s="3">
        <v>37.799999999999997</v>
      </c>
      <c r="F84" s="3">
        <v>36.880000000000003</v>
      </c>
      <c r="G84" s="3">
        <v>31.39</v>
      </c>
      <c r="H84" s="3">
        <v>78.37</v>
      </c>
      <c r="I84" s="3">
        <v>38.29</v>
      </c>
      <c r="J84" s="3">
        <v>37.9</v>
      </c>
      <c r="K84" s="3">
        <v>38.9</v>
      </c>
      <c r="L84" s="3">
        <v>42.7</v>
      </c>
      <c r="M84" s="3">
        <v>39.270000000000003</v>
      </c>
      <c r="N84" s="3">
        <v>36</v>
      </c>
      <c r="O84" s="3">
        <v>38.380000000000003</v>
      </c>
      <c r="P84" s="3">
        <v>37.880000000000003</v>
      </c>
      <c r="Q84" s="3">
        <v>35.5</v>
      </c>
      <c r="R84" s="3">
        <v>37.700000000000003</v>
      </c>
      <c r="S84" s="3">
        <v>35.58</v>
      </c>
      <c r="T84" s="3">
        <v>37.29</v>
      </c>
      <c r="U84" s="3">
        <v>37.590000000000003</v>
      </c>
      <c r="V84" s="3">
        <v>35.49</v>
      </c>
      <c r="W84" s="3">
        <v>38.29</v>
      </c>
      <c r="X84" s="3">
        <v>38</v>
      </c>
      <c r="Y84" s="3">
        <v>36.78</v>
      </c>
      <c r="Z84" s="3">
        <v>39.19</v>
      </c>
      <c r="AA84" s="3">
        <v>36.979999999999997</v>
      </c>
      <c r="AB84" s="3">
        <v>37.590000000000003</v>
      </c>
      <c r="AC84" s="3">
        <v>14.88</v>
      </c>
      <c r="AD84" s="3">
        <v>38.49</v>
      </c>
      <c r="AE84" s="3">
        <v>37.79</v>
      </c>
      <c r="AF84" s="3">
        <v>37.35</v>
      </c>
    </row>
    <row r="85" spans="1:32">
      <c r="A85" t="s">
        <v>996</v>
      </c>
      <c r="B85" s="3">
        <v>39.89</v>
      </c>
      <c r="C85" s="3">
        <v>38.81</v>
      </c>
      <c r="D85" s="3">
        <v>38.81</v>
      </c>
      <c r="E85" s="3">
        <v>37.799999999999997</v>
      </c>
      <c r="F85" s="3">
        <v>36.92</v>
      </c>
      <c r="G85" s="3">
        <v>31.41</v>
      </c>
      <c r="H85" s="3">
        <v>78.430000000000007</v>
      </c>
      <c r="I85" s="3">
        <v>38.31</v>
      </c>
      <c r="J85" s="3">
        <v>37.89</v>
      </c>
      <c r="K85" s="3">
        <v>38.9</v>
      </c>
      <c r="L85" s="3">
        <v>42.7</v>
      </c>
      <c r="M85" s="3">
        <v>39.33</v>
      </c>
      <c r="N85" s="3">
        <v>36</v>
      </c>
      <c r="O85" s="3">
        <v>38.42</v>
      </c>
      <c r="P85" s="3">
        <v>37.92</v>
      </c>
      <c r="Q85" s="3">
        <v>35.5</v>
      </c>
      <c r="R85" s="3">
        <v>37.700000000000003</v>
      </c>
      <c r="S85" s="3">
        <v>35.619999999999997</v>
      </c>
      <c r="T85" s="3">
        <v>37.31</v>
      </c>
      <c r="U85" s="3">
        <v>37.61</v>
      </c>
      <c r="V85" s="3">
        <v>35.51</v>
      </c>
      <c r="W85" s="3">
        <v>38.31</v>
      </c>
      <c r="X85" s="3">
        <v>38</v>
      </c>
      <c r="Y85" s="3">
        <v>36.81</v>
      </c>
      <c r="Z85" s="3">
        <v>39.21</v>
      </c>
      <c r="AA85" s="3">
        <v>37.020000000000003</v>
      </c>
      <c r="AB85" s="3">
        <v>37.61</v>
      </c>
      <c r="AC85" s="3">
        <v>14.92</v>
      </c>
      <c r="AD85" s="3">
        <v>38.64</v>
      </c>
      <c r="AE85" s="3">
        <v>37.79</v>
      </c>
      <c r="AF85" s="3">
        <v>37.409999999999997</v>
      </c>
    </row>
    <row r="86" spans="1:32">
      <c r="A86" t="s">
        <v>997</v>
      </c>
      <c r="B86" s="3">
        <v>39.89</v>
      </c>
      <c r="C86" s="3">
        <v>38.79</v>
      </c>
      <c r="D86" s="3">
        <v>38.79</v>
      </c>
      <c r="E86" s="3">
        <v>37.81</v>
      </c>
      <c r="F86" s="3">
        <v>36.89</v>
      </c>
      <c r="G86" s="3">
        <v>31.39</v>
      </c>
      <c r="H86" s="3">
        <v>78.37</v>
      </c>
      <c r="I86" s="3">
        <v>38.29</v>
      </c>
      <c r="J86" s="3">
        <v>37.89</v>
      </c>
      <c r="K86" s="3">
        <v>38.89</v>
      </c>
      <c r="L86" s="3">
        <v>42.67</v>
      </c>
      <c r="M86" s="3">
        <v>39.29</v>
      </c>
      <c r="N86" s="3">
        <v>35.99</v>
      </c>
      <c r="O86" s="3">
        <v>38.369999999999997</v>
      </c>
      <c r="P86" s="3">
        <v>37.89</v>
      </c>
      <c r="Q86" s="3">
        <v>35.5</v>
      </c>
      <c r="R86" s="3">
        <v>37.700000000000003</v>
      </c>
      <c r="S86" s="3">
        <v>35.58</v>
      </c>
      <c r="T86" s="3">
        <v>37.29</v>
      </c>
      <c r="U86" s="3">
        <v>37.58</v>
      </c>
      <c r="V86" s="3">
        <v>35.479999999999997</v>
      </c>
      <c r="W86" s="3">
        <v>38.29</v>
      </c>
      <c r="X86" s="3">
        <v>37.99</v>
      </c>
      <c r="Y86" s="3">
        <v>36.78</v>
      </c>
      <c r="Z86" s="3">
        <v>39.18</v>
      </c>
      <c r="AA86" s="3">
        <v>36.979999999999997</v>
      </c>
      <c r="AB86" s="3">
        <v>37.58</v>
      </c>
      <c r="AC86" s="3">
        <v>14.89</v>
      </c>
      <c r="AD86" s="3">
        <v>38.54</v>
      </c>
      <c r="AE86" s="3">
        <v>37.770000000000003</v>
      </c>
      <c r="AF86" s="3">
        <v>37.340000000000003</v>
      </c>
    </row>
    <row r="87" spans="1:32">
      <c r="A87" t="s">
        <v>998</v>
      </c>
      <c r="B87" s="3">
        <v>39.909999999999997</v>
      </c>
      <c r="C87" s="3">
        <v>38.81</v>
      </c>
      <c r="D87" s="3">
        <v>38.81</v>
      </c>
      <c r="E87" s="3">
        <v>37.79</v>
      </c>
      <c r="F87" s="3">
        <v>36.909999999999997</v>
      </c>
      <c r="G87" s="3">
        <v>31.41</v>
      </c>
      <c r="H87" s="3">
        <v>78.430000000000007</v>
      </c>
      <c r="I87" s="3">
        <v>38.31</v>
      </c>
      <c r="J87" s="3">
        <v>37.909999999999997</v>
      </c>
      <c r="K87" s="3">
        <v>38.909999999999997</v>
      </c>
      <c r="L87" s="3">
        <v>42.72</v>
      </c>
      <c r="M87" s="3">
        <v>39.31</v>
      </c>
      <c r="N87" s="3">
        <v>36.01</v>
      </c>
      <c r="O87" s="3">
        <v>38.43</v>
      </c>
      <c r="P87" s="3">
        <v>37.92</v>
      </c>
      <c r="Q87" s="3">
        <v>35.5</v>
      </c>
      <c r="R87" s="3">
        <v>37.700000000000003</v>
      </c>
      <c r="S87" s="3">
        <v>35.619999999999997</v>
      </c>
      <c r="T87" s="3">
        <v>37.32</v>
      </c>
      <c r="U87" s="3">
        <v>37.619999999999997</v>
      </c>
      <c r="V87" s="3">
        <v>35.520000000000003</v>
      </c>
      <c r="W87" s="3">
        <v>38.32</v>
      </c>
      <c r="X87" s="3">
        <v>38.01</v>
      </c>
      <c r="Y87" s="3">
        <v>36.82</v>
      </c>
      <c r="Z87" s="3">
        <v>39.22</v>
      </c>
      <c r="AA87" s="3">
        <v>37.020000000000003</v>
      </c>
      <c r="AB87" s="3">
        <v>37.619999999999997</v>
      </c>
      <c r="AC87" s="3">
        <v>14.92</v>
      </c>
      <c r="AD87" s="3">
        <v>38.6</v>
      </c>
      <c r="AE87" s="3">
        <v>37.81</v>
      </c>
      <c r="AF87" s="3">
        <v>37.42</v>
      </c>
    </row>
    <row r="88" spans="1:32">
      <c r="A88" t="s">
        <v>999</v>
      </c>
      <c r="B88" s="3">
        <v>39.909999999999997</v>
      </c>
      <c r="C88" s="3">
        <v>38.81</v>
      </c>
      <c r="D88" s="3">
        <v>38.78</v>
      </c>
      <c r="E88" s="3">
        <v>37.78</v>
      </c>
      <c r="F88" s="3">
        <v>36.880000000000003</v>
      </c>
      <c r="G88" s="3">
        <v>31.39</v>
      </c>
      <c r="H88" s="3">
        <v>78.39</v>
      </c>
      <c r="I88" s="3">
        <v>38.31</v>
      </c>
      <c r="J88" s="3">
        <v>37.9</v>
      </c>
      <c r="K88" s="3">
        <v>38.909999999999997</v>
      </c>
      <c r="L88" s="3">
        <v>42.68</v>
      </c>
      <c r="M88" s="3">
        <v>39.28</v>
      </c>
      <c r="N88" s="3">
        <v>36</v>
      </c>
      <c r="O88" s="3">
        <v>38.39</v>
      </c>
      <c r="P88" s="3">
        <v>37.89</v>
      </c>
      <c r="Q88" s="3">
        <v>35.5</v>
      </c>
      <c r="R88" s="3">
        <v>37.69</v>
      </c>
      <c r="S88" s="3">
        <v>35.6</v>
      </c>
      <c r="T88" s="3">
        <v>37.31</v>
      </c>
      <c r="U88" s="3">
        <v>37.590000000000003</v>
      </c>
      <c r="V88" s="3">
        <v>35.49</v>
      </c>
      <c r="W88" s="3">
        <v>38.31</v>
      </c>
      <c r="X88" s="3">
        <v>38</v>
      </c>
      <c r="Y88" s="3">
        <v>36.78</v>
      </c>
      <c r="Z88" s="3">
        <v>39.19</v>
      </c>
      <c r="AA88" s="3">
        <v>36.99</v>
      </c>
      <c r="AB88" s="3">
        <v>37.6</v>
      </c>
      <c r="AC88" s="3">
        <v>14.88</v>
      </c>
      <c r="AD88" s="3">
        <v>38.520000000000003</v>
      </c>
      <c r="AE88" s="3">
        <v>37.78</v>
      </c>
      <c r="AF88" s="3">
        <v>37.369999999999997</v>
      </c>
    </row>
    <row r="89" spans="1:32">
      <c r="A89" t="s">
        <v>1000</v>
      </c>
      <c r="B89" s="3">
        <v>39.89</v>
      </c>
      <c r="C89" s="3">
        <v>38.79</v>
      </c>
      <c r="D89" s="3">
        <v>38.82</v>
      </c>
      <c r="E89" s="3">
        <v>37.82</v>
      </c>
      <c r="F89" s="3">
        <v>36.92</v>
      </c>
      <c r="G89" s="3">
        <v>31.41</v>
      </c>
      <c r="H89" s="3">
        <v>78.41</v>
      </c>
      <c r="I89" s="3">
        <v>38.28</v>
      </c>
      <c r="J89" s="3">
        <v>37.9</v>
      </c>
      <c r="K89" s="3">
        <v>38.89</v>
      </c>
      <c r="L89" s="3">
        <v>42.72</v>
      </c>
      <c r="M89" s="3">
        <v>39.32</v>
      </c>
      <c r="N89" s="3">
        <v>36</v>
      </c>
      <c r="O89" s="3">
        <v>38.4</v>
      </c>
      <c r="P89" s="3">
        <v>37.909999999999997</v>
      </c>
      <c r="Q89" s="3">
        <v>35.5</v>
      </c>
      <c r="R89" s="3">
        <v>37.71</v>
      </c>
      <c r="S89" s="3">
        <v>35.6</v>
      </c>
      <c r="T89" s="3">
        <v>37.28</v>
      </c>
      <c r="U89" s="3">
        <v>37.6</v>
      </c>
      <c r="V89" s="3">
        <v>35.51</v>
      </c>
      <c r="W89" s="3">
        <v>38.29</v>
      </c>
      <c r="X89" s="3">
        <v>38</v>
      </c>
      <c r="Y89" s="3">
        <v>36.81</v>
      </c>
      <c r="Z89" s="3">
        <v>39.21</v>
      </c>
      <c r="AA89" s="3">
        <v>37</v>
      </c>
      <c r="AB89" s="3">
        <v>37.6</v>
      </c>
      <c r="AC89" s="3">
        <v>14.92</v>
      </c>
      <c r="AD89" s="3">
        <v>38.619999999999997</v>
      </c>
      <c r="AE89" s="3">
        <v>37.79</v>
      </c>
      <c r="AF89" s="3">
        <v>37.39</v>
      </c>
    </row>
    <row r="90" spans="1:32">
      <c r="A90" t="s">
        <v>1001</v>
      </c>
      <c r="B90" s="3">
        <v>39.909999999999997</v>
      </c>
      <c r="C90" s="3">
        <v>38.78</v>
      </c>
      <c r="D90" s="3">
        <v>38.79</v>
      </c>
      <c r="E90" s="3">
        <v>37.799999999999997</v>
      </c>
      <c r="F90" s="3">
        <v>36.89</v>
      </c>
      <c r="G90" s="3">
        <v>31.4</v>
      </c>
      <c r="H90" s="3">
        <v>78.39</v>
      </c>
      <c r="I90" s="3">
        <v>38.32</v>
      </c>
      <c r="J90" s="3">
        <v>37.909999999999997</v>
      </c>
      <c r="K90" s="3">
        <v>38.9</v>
      </c>
      <c r="L90" s="3">
        <v>42.7</v>
      </c>
      <c r="M90" s="3">
        <v>39.29</v>
      </c>
      <c r="N90" s="3">
        <v>36</v>
      </c>
      <c r="O90" s="3">
        <v>38.39</v>
      </c>
      <c r="P90" s="3">
        <v>37.9</v>
      </c>
      <c r="Q90" s="3">
        <v>35.5</v>
      </c>
      <c r="R90" s="3">
        <v>37.71</v>
      </c>
      <c r="S90" s="3">
        <v>35.590000000000003</v>
      </c>
      <c r="T90" s="3">
        <v>37.299999999999997</v>
      </c>
      <c r="U90" s="3">
        <v>37.6</v>
      </c>
      <c r="V90" s="3">
        <v>35.5</v>
      </c>
      <c r="W90" s="3">
        <v>38.29</v>
      </c>
      <c r="X90" s="3">
        <v>38</v>
      </c>
      <c r="Y90" s="3">
        <v>36.79</v>
      </c>
      <c r="Z90" s="3">
        <v>39.200000000000003</v>
      </c>
      <c r="AA90" s="3">
        <v>36.99</v>
      </c>
      <c r="AB90" s="3">
        <v>37.590000000000003</v>
      </c>
      <c r="AC90" s="3">
        <v>14.86</v>
      </c>
      <c r="AD90" s="3">
        <v>38.49</v>
      </c>
      <c r="AE90" s="3">
        <v>37.78</v>
      </c>
      <c r="AF90" s="3">
        <v>37.369999999999997</v>
      </c>
    </row>
    <row r="91" spans="1:32">
      <c r="A91" t="s">
        <v>1002</v>
      </c>
      <c r="B91" s="3">
        <v>39.9</v>
      </c>
      <c r="C91" s="3">
        <v>38.799999999999997</v>
      </c>
      <c r="D91" s="3">
        <v>38.799999999999997</v>
      </c>
      <c r="E91" s="3">
        <v>37.799999999999997</v>
      </c>
      <c r="F91" s="3">
        <v>36.9</v>
      </c>
      <c r="G91" s="3">
        <v>31.4</v>
      </c>
      <c r="H91" s="3">
        <v>78.400000000000006</v>
      </c>
      <c r="I91" s="3">
        <v>38.299999999999997</v>
      </c>
      <c r="J91" s="3">
        <v>37.9</v>
      </c>
      <c r="K91" s="3">
        <v>38.9</v>
      </c>
      <c r="L91" s="3">
        <v>42.7</v>
      </c>
      <c r="M91" s="3">
        <v>39.299999999999997</v>
      </c>
      <c r="N91" s="3">
        <v>36</v>
      </c>
      <c r="O91" s="3">
        <v>38.4</v>
      </c>
      <c r="P91" s="3">
        <v>37.9</v>
      </c>
      <c r="Q91" s="3">
        <v>35.5</v>
      </c>
      <c r="R91" s="3">
        <v>37.700000000000003</v>
      </c>
      <c r="S91" s="3">
        <v>35.6</v>
      </c>
      <c r="T91" s="3">
        <v>37.299999999999997</v>
      </c>
      <c r="U91" s="3">
        <v>37.6</v>
      </c>
      <c r="V91" s="3">
        <v>35.5</v>
      </c>
      <c r="W91" s="3">
        <v>38.299999999999997</v>
      </c>
      <c r="X91" s="3">
        <v>38</v>
      </c>
      <c r="Y91" s="3">
        <v>36.799999999999997</v>
      </c>
      <c r="Z91" s="3">
        <v>39.200000000000003</v>
      </c>
      <c r="AA91" s="3">
        <v>37</v>
      </c>
      <c r="AB91" s="3">
        <v>37.6</v>
      </c>
      <c r="AC91" s="3">
        <v>14.9</v>
      </c>
      <c r="AD91" s="3">
        <v>38.57</v>
      </c>
      <c r="AE91" s="3">
        <v>37.79</v>
      </c>
      <c r="AF91" s="3">
        <v>37.380000000000003</v>
      </c>
    </row>
    <row r="92" spans="1:32">
      <c r="A92" s="121" t="s">
        <v>987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t="s">
        <v>1003</v>
      </c>
      <c r="B93" s="3">
        <v>40.299999999999997</v>
      </c>
      <c r="C93" s="3">
        <v>38.880000000000003</v>
      </c>
      <c r="D93" s="3">
        <v>39.1</v>
      </c>
      <c r="E93" s="3">
        <v>38.31</v>
      </c>
      <c r="F93" s="3">
        <v>37.03</v>
      </c>
      <c r="G93" s="3">
        <v>31.68</v>
      </c>
      <c r="H93" s="3">
        <v>78.86</v>
      </c>
      <c r="I93" s="3">
        <v>38.42</v>
      </c>
      <c r="J93" s="3">
        <v>38.049999999999997</v>
      </c>
      <c r="K93" s="3">
        <v>39.01</v>
      </c>
      <c r="L93" s="3">
        <v>43.13</v>
      </c>
      <c r="M93" s="3">
        <v>39.49</v>
      </c>
      <c r="N93" s="3">
        <v>36.21</v>
      </c>
      <c r="O93" s="3">
        <v>38.69</v>
      </c>
      <c r="P93" s="3">
        <v>38.299999999999997</v>
      </c>
      <c r="Q93" s="3">
        <v>35.909999999999997</v>
      </c>
      <c r="R93" s="3">
        <v>37.99</v>
      </c>
      <c r="S93" s="3">
        <v>36.090000000000003</v>
      </c>
      <c r="T93" s="3">
        <v>37.71</v>
      </c>
      <c r="U93" s="3">
        <v>37.96</v>
      </c>
      <c r="V93" s="3">
        <v>35.86</v>
      </c>
      <c r="W93" s="3">
        <v>38.65</v>
      </c>
      <c r="X93" s="3">
        <v>38.409999999999997</v>
      </c>
      <c r="Y93" s="3">
        <v>37.15</v>
      </c>
      <c r="Z93" s="3">
        <v>39.54</v>
      </c>
      <c r="AA93" s="3">
        <v>37.36</v>
      </c>
      <c r="AB93" s="3">
        <v>38.369999999999997</v>
      </c>
      <c r="AC93" s="3">
        <v>15.03</v>
      </c>
      <c r="AD93" s="3">
        <v>39.020000000000003</v>
      </c>
      <c r="AE93" s="3">
        <v>38.200000000000003</v>
      </c>
      <c r="AF93" s="3">
        <v>37.700000000000003</v>
      </c>
    </row>
    <row r="94" spans="1:32">
      <c r="A94" t="s">
        <v>1004</v>
      </c>
      <c r="B94" s="3">
        <v>39.549999999999997</v>
      </c>
      <c r="C94" s="3">
        <v>38.700000000000003</v>
      </c>
      <c r="D94" s="3">
        <v>38.56</v>
      </c>
      <c r="E94" s="3">
        <v>37.630000000000003</v>
      </c>
      <c r="F94" s="3">
        <v>36.68</v>
      </c>
      <c r="G94" s="3">
        <v>31.2</v>
      </c>
      <c r="H94" s="3">
        <v>77.92</v>
      </c>
      <c r="I94" s="3">
        <v>38.14</v>
      </c>
      <c r="J94" s="3">
        <v>37.81</v>
      </c>
      <c r="K94" s="3">
        <v>38.770000000000003</v>
      </c>
      <c r="L94" s="3">
        <v>42.39</v>
      </c>
      <c r="M94" s="3">
        <v>38.909999999999997</v>
      </c>
      <c r="N94" s="3">
        <v>35.75</v>
      </c>
      <c r="O94" s="3">
        <v>38.159999999999997</v>
      </c>
      <c r="P94" s="3">
        <v>37.520000000000003</v>
      </c>
      <c r="Q94" s="3">
        <v>35.1</v>
      </c>
      <c r="R94" s="3">
        <v>37.21</v>
      </c>
      <c r="S94" s="3">
        <v>35.270000000000003</v>
      </c>
      <c r="T94" s="3">
        <v>36.909999999999997</v>
      </c>
      <c r="U94" s="3">
        <v>37.229999999999997</v>
      </c>
      <c r="V94" s="3">
        <v>34.979999999999997</v>
      </c>
      <c r="W94" s="3">
        <v>37.840000000000003</v>
      </c>
      <c r="X94" s="3">
        <v>37.47</v>
      </c>
      <c r="Y94" s="3">
        <v>36.31</v>
      </c>
      <c r="Z94" s="3">
        <v>38.619999999999997</v>
      </c>
      <c r="AA94" s="3">
        <v>36.54</v>
      </c>
      <c r="AB94" s="3">
        <v>37.39</v>
      </c>
      <c r="AC94" s="3">
        <v>14.75</v>
      </c>
      <c r="AD94" s="3">
        <v>38.22</v>
      </c>
      <c r="AE94" s="3">
        <v>37.4</v>
      </c>
      <c r="AF94" s="3">
        <v>37.29</v>
      </c>
    </row>
    <row r="95" spans="1:32">
      <c r="A95" t="s">
        <v>1005</v>
      </c>
      <c r="B95" s="3">
        <v>39.97</v>
      </c>
      <c r="C95" s="3">
        <v>39.020000000000003</v>
      </c>
      <c r="D95" s="3">
        <v>39.020000000000003</v>
      </c>
      <c r="E95" s="3">
        <v>37.89</v>
      </c>
      <c r="F95" s="3">
        <v>36.99</v>
      </c>
      <c r="G95" s="3">
        <v>31.49</v>
      </c>
      <c r="H95" s="3">
        <v>78.5</v>
      </c>
      <c r="I95" s="3">
        <v>38.409999999999997</v>
      </c>
      <c r="J95" s="3">
        <v>37.93</v>
      </c>
      <c r="K95" s="3">
        <v>39.04</v>
      </c>
      <c r="L95" s="3">
        <v>42.81</v>
      </c>
      <c r="M95" s="3">
        <v>39.409999999999997</v>
      </c>
      <c r="N95" s="3">
        <v>36.08</v>
      </c>
      <c r="O95" s="3">
        <v>38.630000000000003</v>
      </c>
      <c r="P95" s="3">
        <v>37.93</v>
      </c>
      <c r="Q95" s="3">
        <v>35.549999999999997</v>
      </c>
      <c r="R95" s="3">
        <v>37.909999999999997</v>
      </c>
      <c r="S95" s="3">
        <v>35.56</v>
      </c>
      <c r="T95" s="3">
        <v>37.33</v>
      </c>
      <c r="U95" s="3">
        <v>37.68</v>
      </c>
      <c r="V95" s="3">
        <v>35.6</v>
      </c>
      <c r="W95" s="3">
        <v>38.47</v>
      </c>
      <c r="X95" s="3">
        <v>37.979999999999997</v>
      </c>
      <c r="Y95" s="3">
        <v>36.94</v>
      </c>
      <c r="Z95" s="3">
        <v>39.28</v>
      </c>
      <c r="AA95" s="3">
        <v>37.07</v>
      </c>
      <c r="AB95" s="3">
        <v>37.590000000000003</v>
      </c>
      <c r="AC95" s="3">
        <v>14.77</v>
      </c>
      <c r="AD95" s="3">
        <v>38.5</v>
      </c>
      <c r="AE95" s="3">
        <v>37.81</v>
      </c>
      <c r="AF95" s="3">
        <v>37.47</v>
      </c>
    </row>
    <row r="96" spans="1:32">
      <c r="A96" t="s">
        <v>1006</v>
      </c>
      <c r="B96" s="3">
        <v>39.96</v>
      </c>
      <c r="C96" s="3">
        <v>38.74</v>
      </c>
      <c r="D96" s="3">
        <v>38.799999999999997</v>
      </c>
      <c r="E96" s="3">
        <v>37.799999999999997</v>
      </c>
      <c r="F96" s="3">
        <v>36.909999999999997</v>
      </c>
      <c r="G96" s="3">
        <v>31.44</v>
      </c>
      <c r="H96" s="3">
        <v>78.510000000000005</v>
      </c>
      <c r="I96" s="3">
        <v>38.31</v>
      </c>
      <c r="J96" s="3">
        <v>37.909999999999997</v>
      </c>
      <c r="K96" s="3">
        <v>38.880000000000003</v>
      </c>
      <c r="L96" s="3">
        <v>42.78</v>
      </c>
      <c r="M96" s="3">
        <v>39.33</v>
      </c>
      <c r="N96" s="3">
        <v>36.049999999999997</v>
      </c>
      <c r="O96" s="3">
        <v>38.409999999999997</v>
      </c>
      <c r="P96" s="3">
        <v>37.99</v>
      </c>
      <c r="Q96" s="3">
        <v>35.6</v>
      </c>
      <c r="R96" s="3">
        <v>37.729999999999997</v>
      </c>
      <c r="S96" s="3">
        <v>35.770000000000003</v>
      </c>
      <c r="T96" s="3">
        <v>37.4</v>
      </c>
      <c r="U96" s="3">
        <v>37.69</v>
      </c>
      <c r="V96" s="3">
        <v>35.590000000000003</v>
      </c>
      <c r="W96" s="3">
        <v>38.369999999999997</v>
      </c>
      <c r="X96" s="3">
        <v>38.159999999999997</v>
      </c>
      <c r="Y96" s="3">
        <v>36.86</v>
      </c>
      <c r="Z96" s="3">
        <v>39.32</v>
      </c>
      <c r="AA96" s="3">
        <v>37.130000000000003</v>
      </c>
      <c r="AB96" s="3">
        <v>37.700000000000003</v>
      </c>
      <c r="AC96" s="3">
        <v>15</v>
      </c>
      <c r="AD96" s="3">
        <v>38.799999999999997</v>
      </c>
      <c r="AE96" s="3">
        <v>37.92</v>
      </c>
      <c r="AF96" s="3">
        <v>37.36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9E3D-03C0-4A0B-AB7D-DFB5909D02D1}">
  <dimension ref="A1:R42"/>
  <sheetViews>
    <sheetView workbookViewId="0">
      <selection activeCell="C45" sqref="C45"/>
    </sheetView>
  </sheetViews>
  <sheetFormatPr defaultRowHeight="14.5"/>
  <cols>
    <col min="1" max="1" width="44.453125" customWidth="1"/>
    <col min="2" max="2" width="21" customWidth="1"/>
    <col min="3" max="3" width="134.81640625" customWidth="1"/>
  </cols>
  <sheetData>
    <row r="1" spans="1:3">
      <c r="A1" s="129" t="s">
        <v>1009</v>
      </c>
      <c r="B1" s="130"/>
      <c r="C1" s="130"/>
    </row>
    <row r="2" spans="1:3">
      <c r="A2" s="131" t="s">
        <v>1010</v>
      </c>
      <c r="B2" s="2"/>
      <c r="C2" s="132" t="s">
        <v>1011</v>
      </c>
    </row>
    <row r="3" spans="1:3">
      <c r="A3" s="131" t="s">
        <v>1012</v>
      </c>
      <c r="B3" s="131" t="s">
        <v>1013</v>
      </c>
      <c r="C3" s="131" t="s">
        <v>1014</v>
      </c>
    </row>
    <row r="4" spans="1:3">
      <c r="A4" s="2"/>
      <c r="B4" s="131" t="s">
        <v>1015</v>
      </c>
      <c r="C4" s="131" t="s">
        <v>1016</v>
      </c>
    </row>
    <row r="5" spans="1:3">
      <c r="A5" s="2"/>
      <c r="B5" s="131" t="s">
        <v>1017</v>
      </c>
      <c r="C5" s="131" t="s">
        <v>1018</v>
      </c>
    </row>
    <row r="6" spans="1:3">
      <c r="A6" s="2"/>
      <c r="B6" s="131" t="s">
        <v>1019</v>
      </c>
      <c r="C6" s="132" t="s">
        <v>1020</v>
      </c>
    </row>
    <row r="7" spans="1:3">
      <c r="A7" s="131" t="s">
        <v>1021</v>
      </c>
      <c r="B7" s="2"/>
      <c r="C7" s="132" t="s">
        <v>1022</v>
      </c>
    </row>
    <row r="8" spans="1:3" ht="16.5">
      <c r="A8" s="131" t="s">
        <v>1023</v>
      </c>
      <c r="B8" s="2"/>
      <c r="C8" s="131" t="s">
        <v>1024</v>
      </c>
    </row>
    <row r="9" spans="1:3">
      <c r="A9" s="131" t="s">
        <v>1025</v>
      </c>
      <c r="B9" s="2"/>
      <c r="C9" s="131" t="s">
        <v>1026</v>
      </c>
    </row>
    <row r="10" spans="1:3">
      <c r="A10" s="2"/>
      <c r="B10" s="2"/>
      <c r="C10" s="2"/>
    </row>
    <row r="11" spans="1:3">
      <c r="A11" s="129" t="s">
        <v>1027</v>
      </c>
      <c r="B11" s="130"/>
      <c r="C11" s="130"/>
    </row>
    <row r="12" spans="1:3">
      <c r="A12" s="131" t="s">
        <v>1010</v>
      </c>
      <c r="B12" s="2"/>
      <c r="C12" s="132" t="s">
        <v>1028</v>
      </c>
    </row>
    <row r="13" spans="1:3">
      <c r="A13" s="131" t="s">
        <v>1029</v>
      </c>
      <c r="B13" s="2"/>
      <c r="C13" s="131" t="s">
        <v>1030</v>
      </c>
    </row>
    <row r="14" spans="1:3">
      <c r="A14" s="131" t="s">
        <v>1031</v>
      </c>
      <c r="B14" s="2"/>
      <c r="C14" s="131" t="s">
        <v>1032</v>
      </c>
    </row>
    <row r="15" spans="1:3">
      <c r="A15" s="131" t="s">
        <v>1033</v>
      </c>
      <c r="B15" s="2"/>
      <c r="C15" s="132" t="s">
        <v>1034</v>
      </c>
    </row>
    <row r="16" spans="1:3">
      <c r="A16" s="131" t="s">
        <v>1035</v>
      </c>
      <c r="B16" s="2"/>
      <c r="C16" s="132" t="s">
        <v>1070</v>
      </c>
    </row>
    <row r="17" spans="1:18">
      <c r="A17" s="131" t="s">
        <v>1036</v>
      </c>
      <c r="B17" s="2"/>
      <c r="C17" s="131" t="s">
        <v>1037</v>
      </c>
    </row>
    <row r="18" spans="1:18" ht="16.5">
      <c r="A18" s="131" t="s">
        <v>1038</v>
      </c>
      <c r="B18" s="2"/>
      <c r="C18" s="131" t="s">
        <v>1039</v>
      </c>
    </row>
    <row r="19" spans="1:18">
      <c r="A19" s="131" t="s">
        <v>1025</v>
      </c>
      <c r="B19" s="2"/>
      <c r="C19" s="132" t="s">
        <v>1040</v>
      </c>
    </row>
    <row r="20" spans="1:18">
      <c r="A20" s="2"/>
      <c r="B20" s="2"/>
      <c r="C20" s="2"/>
    </row>
    <row r="21" spans="1:18">
      <c r="A21" s="129" t="s">
        <v>1041</v>
      </c>
      <c r="B21" s="130"/>
      <c r="C21" s="130"/>
    </row>
    <row r="22" spans="1:18">
      <c r="A22" s="131" t="s">
        <v>1042</v>
      </c>
      <c r="B22" s="2"/>
      <c r="C22" s="132" t="s">
        <v>1043</v>
      </c>
    </row>
    <row r="23" spans="1:18">
      <c r="A23" s="131" t="s">
        <v>1044</v>
      </c>
      <c r="B23" s="2"/>
      <c r="C23" s="132" t="s">
        <v>1045</v>
      </c>
    </row>
    <row r="24" spans="1:18">
      <c r="A24" s="131" t="s">
        <v>1046</v>
      </c>
      <c r="B24" s="2"/>
      <c r="C24" s="132" t="s">
        <v>1047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33">
      <c r="A25" s="131" t="s">
        <v>1048</v>
      </c>
      <c r="B25" s="2"/>
      <c r="C25" s="14" t="s">
        <v>1069</v>
      </c>
    </row>
    <row r="26" spans="1:18">
      <c r="A26" s="131" t="s">
        <v>1049</v>
      </c>
      <c r="B26" s="2"/>
      <c r="C26" s="132" t="s">
        <v>1050</v>
      </c>
    </row>
    <row r="27" spans="1:18">
      <c r="A27" s="131" t="s">
        <v>1051</v>
      </c>
      <c r="B27" s="2"/>
      <c r="C27" s="131" t="s">
        <v>1052</v>
      </c>
      <c r="D27" s="20"/>
      <c r="E27" s="20"/>
      <c r="F27" s="20"/>
      <c r="G27" s="20"/>
      <c r="H27" s="20"/>
      <c r="I27" s="20"/>
      <c r="J27" s="20"/>
      <c r="K27" s="20"/>
    </row>
    <row r="28" spans="1:18">
      <c r="A28" s="131" t="s">
        <v>1053</v>
      </c>
      <c r="B28" s="2"/>
      <c r="C28" s="132" t="s">
        <v>1054</v>
      </c>
    </row>
    <row r="29" spans="1:18">
      <c r="A29" s="131" t="s">
        <v>1025</v>
      </c>
      <c r="B29" s="2"/>
      <c r="C29" s="131" t="s">
        <v>1026</v>
      </c>
    </row>
    <row r="31" spans="1:18">
      <c r="A31" s="129" t="s">
        <v>1055</v>
      </c>
      <c r="B31" s="130"/>
      <c r="C31" s="130"/>
    </row>
    <row r="32" spans="1:18">
      <c r="A32" s="133" t="s">
        <v>1056</v>
      </c>
      <c r="C32" s="134" t="s">
        <v>1062</v>
      </c>
    </row>
    <row r="33" spans="1:3">
      <c r="A33" s="133" t="s">
        <v>1057</v>
      </c>
      <c r="C33" s="138" t="s">
        <v>1063</v>
      </c>
    </row>
    <row r="34" spans="1:3" ht="17">
      <c r="A34" s="133" t="s">
        <v>1064</v>
      </c>
      <c r="C34" s="139" t="s">
        <v>1065</v>
      </c>
    </row>
    <row r="35" spans="1:3">
      <c r="A35" s="133" t="s">
        <v>1058</v>
      </c>
      <c r="C35" s="135" t="s">
        <v>1066</v>
      </c>
    </row>
    <row r="36" spans="1:3">
      <c r="A36" s="136" t="s">
        <v>1059</v>
      </c>
      <c r="C36" s="141" t="s">
        <v>1068</v>
      </c>
    </row>
    <row r="37" spans="1:3">
      <c r="A37" s="133" t="s">
        <v>1025</v>
      </c>
      <c r="C37" s="135" t="s">
        <v>1060</v>
      </c>
    </row>
    <row r="38" spans="1:3">
      <c r="A38" s="137" t="s">
        <v>1061</v>
      </c>
      <c r="B38" s="16"/>
      <c r="C38" s="140" t="s">
        <v>1067</v>
      </c>
    </row>
    <row r="41" spans="1:3">
      <c r="C41" s="20"/>
    </row>
    <row r="42" spans="1:3">
      <c r="C4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AV52"/>
  <sheetViews>
    <sheetView workbookViewId="0">
      <pane ySplit="1" topLeftCell="A2" activePane="bottomLeft" state="frozen"/>
      <selection pane="bottomLeft" activeCell="F4" sqref="F4"/>
    </sheetView>
  </sheetViews>
  <sheetFormatPr defaultRowHeight="14.5"/>
  <cols>
    <col min="1" max="1" width="21.7265625" customWidth="1"/>
    <col min="2" max="2" width="13.26953125" customWidth="1"/>
    <col min="3" max="4" width="10.453125" bestFit="1" customWidth="1"/>
    <col min="5" max="5" width="11.453125" bestFit="1" customWidth="1"/>
    <col min="6" max="6" width="11.7265625" bestFit="1" customWidth="1"/>
    <col min="7" max="7" width="11.1796875" bestFit="1" customWidth="1"/>
    <col min="8" max="8" width="11" bestFit="1" customWidth="1"/>
    <col min="9" max="9" width="10.26953125" bestFit="1" customWidth="1"/>
    <col min="10" max="10" width="11.26953125" bestFit="1" customWidth="1"/>
    <col min="11" max="11" width="10" bestFit="1" customWidth="1"/>
    <col min="12" max="12" width="10.7265625" bestFit="1" customWidth="1"/>
    <col min="15" max="15" width="10.453125" bestFit="1" customWidth="1"/>
  </cols>
  <sheetData>
    <row r="1" spans="1:48" s="105" customFormat="1" ht="16.5">
      <c r="A1" s="105" t="s">
        <v>857</v>
      </c>
      <c r="B1" s="105" t="s">
        <v>906</v>
      </c>
      <c r="C1" s="106" t="s">
        <v>896</v>
      </c>
      <c r="D1" s="106" t="s">
        <v>897</v>
      </c>
      <c r="E1" s="106" t="s">
        <v>898</v>
      </c>
      <c r="F1" s="106" t="s">
        <v>899</v>
      </c>
      <c r="G1" s="106" t="s">
        <v>900</v>
      </c>
      <c r="H1" s="106" t="s">
        <v>901</v>
      </c>
      <c r="I1" s="106" t="s">
        <v>902</v>
      </c>
      <c r="J1" s="106" t="s">
        <v>903</v>
      </c>
      <c r="K1" s="106" t="s">
        <v>904</v>
      </c>
      <c r="L1" s="106" t="s">
        <v>905</v>
      </c>
      <c r="M1" s="106"/>
      <c r="N1" s="106" t="s">
        <v>216</v>
      </c>
      <c r="O1" s="106" t="s">
        <v>858</v>
      </c>
      <c r="P1" s="106" t="s">
        <v>621</v>
      </c>
      <c r="Q1" s="106" t="s">
        <v>859</v>
      </c>
      <c r="R1" s="106" t="s">
        <v>860</v>
      </c>
      <c r="S1" s="106"/>
      <c r="T1" s="106" t="s">
        <v>914</v>
      </c>
      <c r="U1" s="106" t="s">
        <v>915</v>
      </c>
      <c r="V1" s="106" t="s">
        <v>918</v>
      </c>
      <c r="W1" s="106" t="s">
        <v>919</v>
      </c>
      <c r="X1" s="106" t="s">
        <v>1071</v>
      </c>
      <c r="Y1" s="106" t="s">
        <v>1072</v>
      </c>
      <c r="Z1" s="106" t="s">
        <v>1073</v>
      </c>
      <c r="AA1" s="106" t="s">
        <v>923</v>
      </c>
      <c r="AB1" s="106" t="s">
        <v>924</v>
      </c>
      <c r="AC1" s="106" t="s">
        <v>925</v>
      </c>
      <c r="AD1" s="106" t="s">
        <v>926</v>
      </c>
      <c r="AE1" s="106" t="s">
        <v>927</v>
      </c>
      <c r="AF1" s="106" t="s">
        <v>928</v>
      </c>
      <c r="AG1" s="106" t="s">
        <v>929</v>
      </c>
      <c r="AH1" s="106" t="s">
        <v>930</v>
      </c>
      <c r="AI1" s="106" t="s">
        <v>1074</v>
      </c>
      <c r="AJ1" s="106" t="s">
        <v>932</v>
      </c>
      <c r="AK1" s="106" t="s">
        <v>933</v>
      </c>
      <c r="AL1" s="106" t="s">
        <v>934</v>
      </c>
      <c r="AM1" s="106" t="s">
        <v>935</v>
      </c>
      <c r="AN1" s="106" t="s">
        <v>936</v>
      </c>
      <c r="AO1" s="106" t="s">
        <v>937</v>
      </c>
      <c r="AP1" s="106" t="s">
        <v>938</v>
      </c>
      <c r="AQ1" s="106" t="s">
        <v>939</v>
      </c>
      <c r="AR1" s="106" t="s">
        <v>940</v>
      </c>
      <c r="AS1" s="106" t="s">
        <v>988</v>
      </c>
      <c r="AT1" s="106" t="s">
        <v>941</v>
      </c>
      <c r="AU1" s="106" t="s">
        <v>942</v>
      </c>
      <c r="AV1" s="106" t="s">
        <v>943</v>
      </c>
    </row>
    <row r="2" spans="1:48" s="114" customFormat="1" ht="12">
      <c r="A2" s="114" t="s">
        <v>1075</v>
      </c>
    </row>
    <row r="3" spans="1:48" s="114" customFormat="1" ht="12">
      <c r="A3" s="114" t="s">
        <v>1076</v>
      </c>
    </row>
    <row r="4" spans="1:48" s="113" customFormat="1" ht="12">
      <c r="A4" s="114" t="s">
        <v>911</v>
      </c>
    </row>
    <row r="5" spans="1:48" s="113" customFormat="1" ht="10.5"/>
    <row r="6" spans="1:48">
      <c r="A6" s="28" t="s">
        <v>895</v>
      </c>
      <c r="B6" s="2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20"/>
      <c r="R6" s="20"/>
    </row>
    <row r="7" spans="1:48">
      <c r="A7" t="s">
        <v>861</v>
      </c>
      <c r="B7" t="s">
        <v>907</v>
      </c>
      <c r="C7" s="41">
        <v>67.314072574102141</v>
      </c>
      <c r="D7" s="41">
        <v>0.52853258193583985</v>
      </c>
      <c r="E7" s="41">
        <v>17.179854830939533</v>
      </c>
      <c r="F7" s="41">
        <v>4.2112549414486713</v>
      </c>
      <c r="G7" s="41">
        <v>0.11100202587862533</v>
      </c>
      <c r="H7" s="41">
        <v>0.63622491438230433</v>
      </c>
      <c r="I7" s="41">
        <v>3.780179083132635</v>
      </c>
      <c r="J7" s="41">
        <v>3.9754968221545699</v>
      </c>
      <c r="K7" s="41">
        <v>2.1499768535316859</v>
      </c>
      <c r="L7" s="41">
        <v>0.11340537249397904</v>
      </c>
      <c r="N7" s="41">
        <f t="shared" ref="N7:N36" si="0">F7*0.8998</f>
        <v>3.7892871963155148</v>
      </c>
      <c r="O7" s="41">
        <f>J7+K7</f>
        <v>6.1254736756862558</v>
      </c>
      <c r="P7" s="24">
        <f>100*(H7/40.3)/((H7/40.3)+(N7/71.85))</f>
        <v>23.038263208049425</v>
      </c>
      <c r="Q7" s="3">
        <v>1.1200000000000001</v>
      </c>
      <c r="R7" s="3">
        <v>100.62</v>
      </c>
      <c r="T7" s="41">
        <v>15.96</v>
      </c>
      <c r="U7" s="41">
        <v>102.8</v>
      </c>
      <c r="V7" s="41">
        <v>17.5</v>
      </c>
      <c r="W7" s="41">
        <v>68.94</v>
      </c>
      <c r="X7" s="41">
        <v>252.1</v>
      </c>
      <c r="Y7" s="41">
        <v>51.4</v>
      </c>
      <c r="Z7" s="41">
        <v>191.8</v>
      </c>
      <c r="AA7" s="41">
        <v>6.61</v>
      </c>
      <c r="AB7" s="41">
        <v>3.91</v>
      </c>
      <c r="AC7" s="41">
        <v>685.8</v>
      </c>
      <c r="AD7" s="41">
        <v>32.049999999999997</v>
      </c>
      <c r="AE7" s="41">
        <v>48.04</v>
      </c>
      <c r="AF7" s="41">
        <v>7.09</v>
      </c>
      <c r="AG7" s="41">
        <v>28.35</v>
      </c>
      <c r="AH7" s="41">
        <v>6.31</v>
      </c>
      <c r="AI7" s="41">
        <v>1.7450000000000001</v>
      </c>
      <c r="AJ7" s="41">
        <v>7.54</v>
      </c>
      <c r="AK7" s="41">
        <v>1.198</v>
      </c>
      <c r="AL7" s="41">
        <v>7.58</v>
      </c>
      <c r="AM7" s="41">
        <v>1.6879999999999999</v>
      </c>
      <c r="AN7" s="41">
        <v>4.82</v>
      </c>
      <c r="AO7" s="41">
        <v>0.66800000000000004</v>
      </c>
      <c r="AP7" s="41">
        <v>4.67</v>
      </c>
      <c r="AQ7" s="41">
        <v>0.70899999999999996</v>
      </c>
      <c r="AR7" s="41">
        <v>1.0640000000000001</v>
      </c>
      <c r="AS7" s="41">
        <v>0.189</v>
      </c>
      <c r="AT7" s="77">
        <v>10.57</v>
      </c>
      <c r="AU7" s="41">
        <v>7.01</v>
      </c>
      <c r="AV7" s="41">
        <v>1.698</v>
      </c>
    </row>
    <row r="8" spans="1:48">
      <c r="A8" t="s">
        <v>862</v>
      </c>
      <c r="B8" t="s">
        <v>907</v>
      </c>
      <c r="C8" s="41">
        <v>67.206042054925703</v>
      </c>
      <c r="D8" s="41">
        <v>0.45831706635363439</v>
      </c>
      <c r="E8" s="41">
        <v>17.784357495753898</v>
      </c>
      <c r="F8" s="41">
        <v>4.8043293878428743</v>
      </c>
      <c r="G8" s="41">
        <v>9.6263725473051606E-2</v>
      </c>
      <c r="H8" s="41">
        <v>0.48709237400636007</v>
      </c>
      <c r="I8" s="41">
        <v>3.1059849286936068</v>
      </c>
      <c r="J8" s="41">
        <v>3.4765846951102479</v>
      </c>
      <c r="K8" s="41">
        <v>2.182808532301558</v>
      </c>
      <c r="L8" s="41">
        <v>7.876075791266017E-2</v>
      </c>
      <c r="M8" s="41"/>
      <c r="N8" s="41">
        <f t="shared" si="0"/>
        <v>4.3229355831810183</v>
      </c>
      <c r="O8" s="41">
        <f>J8+K8</f>
        <v>5.6593932274118064</v>
      </c>
      <c r="P8" s="24">
        <f t="shared" ref="P8:P49" si="1">100*(H8/40.3)/((H8/40.3)+(N8/71.85))</f>
        <v>16.72829727440573</v>
      </c>
      <c r="Q8" s="3">
        <v>2.65</v>
      </c>
      <c r="R8" s="3">
        <v>99.84</v>
      </c>
      <c r="T8" s="41">
        <v>16.010000000000002</v>
      </c>
      <c r="U8" s="41">
        <v>103.8</v>
      </c>
      <c r="V8" s="41">
        <v>17.93</v>
      </c>
      <c r="W8" s="41">
        <v>72.33</v>
      </c>
      <c r="X8" s="41">
        <v>211.2</v>
      </c>
      <c r="Y8" s="41">
        <v>16.23</v>
      </c>
      <c r="Z8" s="41">
        <v>184.9</v>
      </c>
      <c r="AA8" s="41">
        <v>6.63</v>
      </c>
      <c r="AB8" s="41">
        <v>4.6500000000000004</v>
      </c>
      <c r="AC8" s="41">
        <v>784.7</v>
      </c>
      <c r="AD8" s="41">
        <v>17.79</v>
      </c>
      <c r="AE8" s="41">
        <v>35.72</v>
      </c>
      <c r="AF8" s="41">
        <v>3.8780000000000001</v>
      </c>
      <c r="AG8" s="41">
        <v>14.85</v>
      </c>
      <c r="AH8" s="41">
        <v>2.94</v>
      </c>
      <c r="AI8" s="41">
        <v>0.90600000000000003</v>
      </c>
      <c r="AJ8" s="41">
        <v>2.82</v>
      </c>
      <c r="AK8" s="41">
        <v>0.45700000000000002</v>
      </c>
      <c r="AL8" s="41">
        <v>2.96</v>
      </c>
      <c r="AM8" s="41">
        <v>0.59099999999999997</v>
      </c>
      <c r="AN8" s="41">
        <v>1.766</v>
      </c>
      <c r="AO8" s="41">
        <v>0.252</v>
      </c>
      <c r="AP8" s="41">
        <v>1.89</v>
      </c>
      <c r="AQ8" s="41">
        <v>0.30399999999999999</v>
      </c>
      <c r="AR8" s="41">
        <v>1.0369999999999999</v>
      </c>
      <c r="AS8" s="41">
        <v>0.187</v>
      </c>
      <c r="AT8" s="77">
        <v>10.99</v>
      </c>
      <c r="AU8" s="41">
        <v>7.12</v>
      </c>
      <c r="AV8" s="41">
        <v>1.829</v>
      </c>
    </row>
    <row r="9" spans="1:48" s="110" customFormat="1">
      <c r="A9" s="108" t="s">
        <v>632</v>
      </c>
      <c r="B9" s="108"/>
      <c r="C9" s="109">
        <f>AVERAGE(C7:C8)</f>
        <v>67.260057314513915</v>
      </c>
      <c r="D9" s="109">
        <f t="shared" ref="D9:AV9" si="2">AVERAGE(D7:D8)</f>
        <v>0.4934248241447371</v>
      </c>
      <c r="E9" s="109">
        <f t="shared" si="2"/>
        <v>17.482106163346714</v>
      </c>
      <c r="F9" s="109">
        <f t="shared" si="2"/>
        <v>4.5077921646457728</v>
      </c>
      <c r="G9" s="109">
        <f t="shared" si="2"/>
        <v>0.10363287567583847</v>
      </c>
      <c r="H9" s="109">
        <f t="shared" si="2"/>
        <v>0.5616586441943322</v>
      </c>
      <c r="I9" s="109">
        <f t="shared" si="2"/>
        <v>3.4430820059131211</v>
      </c>
      <c r="J9" s="109">
        <f t="shared" si="2"/>
        <v>3.7260407586324087</v>
      </c>
      <c r="K9" s="109">
        <f t="shared" si="2"/>
        <v>2.166392692916622</v>
      </c>
      <c r="L9" s="109">
        <f t="shared" si="2"/>
        <v>9.6083065203319606E-2</v>
      </c>
      <c r="M9" s="109"/>
      <c r="N9" s="109"/>
      <c r="O9" s="109"/>
      <c r="P9" s="144"/>
      <c r="Q9" s="109"/>
      <c r="R9" s="109"/>
      <c r="S9" s="109"/>
      <c r="T9" s="109">
        <f t="shared" si="2"/>
        <v>15.985000000000001</v>
      </c>
      <c r="U9" s="109">
        <f t="shared" si="2"/>
        <v>103.3</v>
      </c>
      <c r="V9" s="109">
        <f t="shared" si="2"/>
        <v>17.715</v>
      </c>
      <c r="W9" s="109">
        <f t="shared" si="2"/>
        <v>70.634999999999991</v>
      </c>
      <c r="X9" s="109">
        <f t="shared" si="2"/>
        <v>231.64999999999998</v>
      </c>
      <c r="Y9" s="109">
        <f t="shared" si="2"/>
        <v>33.814999999999998</v>
      </c>
      <c r="Z9" s="109">
        <f t="shared" si="2"/>
        <v>188.35000000000002</v>
      </c>
      <c r="AA9" s="109">
        <f t="shared" si="2"/>
        <v>6.62</v>
      </c>
      <c r="AB9" s="109">
        <f t="shared" si="2"/>
        <v>4.28</v>
      </c>
      <c r="AC9" s="109">
        <f t="shared" si="2"/>
        <v>735.25</v>
      </c>
      <c r="AD9" s="109">
        <f t="shared" si="2"/>
        <v>24.919999999999998</v>
      </c>
      <c r="AE9" s="109">
        <f t="shared" si="2"/>
        <v>41.879999999999995</v>
      </c>
      <c r="AF9" s="109">
        <f t="shared" si="2"/>
        <v>5.484</v>
      </c>
      <c r="AG9" s="109">
        <f t="shared" si="2"/>
        <v>21.6</v>
      </c>
      <c r="AH9" s="109">
        <f t="shared" si="2"/>
        <v>4.625</v>
      </c>
      <c r="AI9" s="109">
        <f t="shared" si="2"/>
        <v>1.3255000000000001</v>
      </c>
      <c r="AJ9" s="109">
        <f t="shared" si="2"/>
        <v>5.18</v>
      </c>
      <c r="AK9" s="109">
        <f t="shared" si="2"/>
        <v>0.82750000000000001</v>
      </c>
      <c r="AL9" s="109">
        <f t="shared" si="2"/>
        <v>5.27</v>
      </c>
      <c r="AM9" s="109">
        <f t="shared" si="2"/>
        <v>1.1395</v>
      </c>
      <c r="AN9" s="109">
        <f t="shared" si="2"/>
        <v>3.2930000000000001</v>
      </c>
      <c r="AO9" s="109">
        <f t="shared" si="2"/>
        <v>0.46</v>
      </c>
      <c r="AP9" s="109">
        <f t="shared" si="2"/>
        <v>3.28</v>
      </c>
      <c r="AQ9" s="109">
        <f t="shared" si="2"/>
        <v>0.50649999999999995</v>
      </c>
      <c r="AR9" s="109">
        <f t="shared" si="2"/>
        <v>1.0505</v>
      </c>
      <c r="AS9" s="109">
        <f t="shared" si="2"/>
        <v>0.188</v>
      </c>
      <c r="AT9" s="109">
        <f t="shared" si="2"/>
        <v>10.780000000000001</v>
      </c>
      <c r="AU9" s="109">
        <f t="shared" si="2"/>
        <v>7.0649999999999995</v>
      </c>
      <c r="AV9" s="109">
        <f t="shared" si="2"/>
        <v>1.7635000000000001</v>
      </c>
    </row>
    <row r="10" spans="1:48" s="111" customFormat="1">
      <c r="A10" s="108" t="s">
        <v>909</v>
      </c>
      <c r="B10" s="108"/>
      <c r="C10" s="109">
        <f>2*_xlfn.STDEV.P(C7:C8)</f>
        <v>0.10803051917643813</v>
      </c>
      <c r="D10" s="109">
        <f t="shared" ref="D10:AV10" si="3">2*_xlfn.STDEV.P(D7:D8)</f>
        <v>7.0215515582205457E-2</v>
      </c>
      <c r="E10" s="109">
        <f t="shared" si="3"/>
        <v>0.60450266481436543</v>
      </c>
      <c r="F10" s="109">
        <f t="shared" si="3"/>
        <v>0.59307444639420304</v>
      </c>
      <c r="G10" s="109">
        <f t="shared" si="3"/>
        <v>1.4738300405573723E-2</v>
      </c>
      <c r="H10" s="109">
        <f t="shared" si="3"/>
        <v>0.14913254037594476</v>
      </c>
      <c r="I10" s="109">
        <f t="shared" si="3"/>
        <v>0.67419415443902819</v>
      </c>
      <c r="J10" s="109">
        <f t="shared" si="3"/>
        <v>0.49891212704432197</v>
      </c>
      <c r="K10" s="109">
        <f t="shared" si="3"/>
        <v>3.2831678769872141E-2</v>
      </c>
      <c r="L10" s="109">
        <f t="shared" si="3"/>
        <v>3.4644614581318851E-2</v>
      </c>
      <c r="M10" s="109"/>
      <c r="N10" s="109"/>
      <c r="O10" s="109"/>
      <c r="P10" s="144"/>
      <c r="Q10" s="109"/>
      <c r="R10" s="109"/>
      <c r="S10" s="109"/>
      <c r="T10" s="109">
        <f t="shared" si="3"/>
        <v>5.0000000000000711E-2</v>
      </c>
      <c r="U10" s="109">
        <f t="shared" si="3"/>
        <v>1</v>
      </c>
      <c r="V10" s="109">
        <f t="shared" si="3"/>
        <v>0.42999999999999972</v>
      </c>
      <c r="W10" s="109">
        <f t="shared" si="3"/>
        <v>3.3900000000000006</v>
      </c>
      <c r="X10" s="109">
        <f t="shared" si="3"/>
        <v>40.900000000000006</v>
      </c>
      <c r="Y10" s="109">
        <f t="shared" si="3"/>
        <v>35.170000000000009</v>
      </c>
      <c r="Z10" s="109">
        <f t="shared" si="3"/>
        <v>6.9000000000000057</v>
      </c>
      <c r="AA10" s="109">
        <f t="shared" si="3"/>
        <v>1.9999999999999574E-2</v>
      </c>
      <c r="AB10" s="109">
        <f t="shared" si="3"/>
        <v>0.74000000000000021</v>
      </c>
      <c r="AC10" s="109">
        <f t="shared" si="3"/>
        <v>98.900000000000091</v>
      </c>
      <c r="AD10" s="109">
        <f t="shared" si="3"/>
        <v>14.260000000000002</v>
      </c>
      <c r="AE10" s="109">
        <f t="shared" si="3"/>
        <v>12.320000000000039</v>
      </c>
      <c r="AF10" s="109">
        <f t="shared" si="3"/>
        <v>3.2120000000000011</v>
      </c>
      <c r="AG10" s="109">
        <f t="shared" si="3"/>
        <v>13.5</v>
      </c>
      <c r="AH10" s="109">
        <f t="shared" si="3"/>
        <v>3.3699999999999974</v>
      </c>
      <c r="AI10" s="109">
        <f t="shared" si="3"/>
        <v>0.83899999999999963</v>
      </c>
      <c r="AJ10" s="109">
        <f t="shared" si="3"/>
        <v>4.7200000000000024</v>
      </c>
      <c r="AK10" s="109">
        <f t="shared" si="3"/>
        <v>0.74099999999999977</v>
      </c>
      <c r="AL10" s="109">
        <f t="shared" si="3"/>
        <v>4.6200000000000028</v>
      </c>
      <c r="AM10" s="109">
        <f t="shared" si="3"/>
        <v>1.097</v>
      </c>
      <c r="AN10" s="109">
        <f t="shared" si="3"/>
        <v>3.0540000000000007</v>
      </c>
      <c r="AO10" s="109">
        <f t="shared" si="3"/>
        <v>0.41600000000000009</v>
      </c>
      <c r="AP10" s="109">
        <f t="shared" si="3"/>
        <v>2.7800000000000002</v>
      </c>
      <c r="AQ10" s="109">
        <f t="shared" si="3"/>
        <v>0.40500000000000008</v>
      </c>
      <c r="AR10" s="109">
        <f t="shared" si="3"/>
        <v>2.7000000000000135E-2</v>
      </c>
      <c r="AS10" s="109">
        <f t="shared" si="3"/>
        <v>2.0000000000000018E-3</v>
      </c>
      <c r="AT10" s="109">
        <f t="shared" si="3"/>
        <v>0.41999999999999993</v>
      </c>
      <c r="AU10" s="109">
        <f t="shared" si="3"/>
        <v>0.11000000000000032</v>
      </c>
      <c r="AV10" s="109">
        <f t="shared" si="3"/>
        <v>0.13100000000000001</v>
      </c>
    </row>
    <row r="11" spans="1:48" s="78" customFormat="1">
      <c r="A11" s="112"/>
      <c r="B11" s="112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24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</row>
    <row r="12" spans="1:48">
      <c r="A12" t="s">
        <v>863</v>
      </c>
      <c r="B12" t="s">
        <v>908</v>
      </c>
      <c r="C12" s="41">
        <v>68.926050061266324</v>
      </c>
      <c r="D12" s="41">
        <v>0.29775889345698253</v>
      </c>
      <c r="E12" s="41">
        <v>17.352156204906912</v>
      </c>
      <c r="F12" s="41">
        <v>3.9200572334911143</v>
      </c>
      <c r="G12" s="41">
        <v>7.4991039086585942E-2</v>
      </c>
      <c r="H12" s="41">
        <v>0.32094514307290711</v>
      </c>
      <c r="I12" s="41">
        <v>2.837693927471773</v>
      </c>
      <c r="J12" s="41">
        <v>3.3518415687691308</v>
      </c>
      <c r="K12" s="41">
        <v>2.4725381112867466</v>
      </c>
      <c r="L12" s="41">
        <v>4.4705799642539672E-2</v>
      </c>
      <c r="M12" s="41"/>
      <c r="N12" s="41">
        <f t="shared" si="0"/>
        <v>3.5272674986953048</v>
      </c>
      <c r="O12" s="41">
        <f>J12+K12</f>
        <v>5.8243796800558769</v>
      </c>
      <c r="P12" s="24">
        <f t="shared" si="1"/>
        <v>13.958039827932295</v>
      </c>
      <c r="Q12" s="3">
        <v>2.36</v>
      </c>
      <c r="R12" s="3">
        <v>100.08</v>
      </c>
      <c r="T12" s="41">
        <v>14.1</v>
      </c>
      <c r="U12" s="41">
        <v>77.400000000000006</v>
      </c>
      <c r="V12" s="41">
        <v>17.13</v>
      </c>
      <c r="W12" s="41">
        <v>75.7</v>
      </c>
      <c r="X12" s="41">
        <v>191.7</v>
      </c>
      <c r="Y12" s="41">
        <v>18.13</v>
      </c>
      <c r="Z12" s="41">
        <v>166.2</v>
      </c>
      <c r="AA12" s="41">
        <v>6.12</v>
      </c>
      <c r="AB12" s="41">
        <v>4</v>
      </c>
      <c r="AC12" s="41">
        <v>699</v>
      </c>
      <c r="AD12" s="41">
        <v>19.66</v>
      </c>
      <c r="AE12" s="41">
        <v>39.119999999999997</v>
      </c>
      <c r="AF12" s="41">
        <v>4.3600000000000003</v>
      </c>
      <c r="AG12" s="41">
        <v>16.64</v>
      </c>
      <c r="AH12" s="41">
        <v>3.45</v>
      </c>
      <c r="AI12" s="41">
        <v>0.96299999999999997</v>
      </c>
      <c r="AJ12" s="41">
        <v>3.36</v>
      </c>
      <c r="AK12" s="41">
        <v>0.49399999999999999</v>
      </c>
      <c r="AL12" s="41">
        <v>3.2</v>
      </c>
      <c r="AM12" s="41">
        <v>0.627</v>
      </c>
      <c r="AN12" s="41">
        <v>1.976</v>
      </c>
      <c r="AO12" s="41">
        <v>0.33300000000000002</v>
      </c>
      <c r="AP12" s="41">
        <v>2.04</v>
      </c>
      <c r="AQ12" s="41">
        <v>0.30599999999999999</v>
      </c>
      <c r="AR12" s="41">
        <v>0.72599999999999998</v>
      </c>
      <c r="AS12" s="41">
        <v>0.27200000000000002</v>
      </c>
      <c r="AT12" s="77">
        <v>13.86</v>
      </c>
      <c r="AU12" s="41">
        <v>8.11</v>
      </c>
      <c r="AV12" s="41">
        <v>2.0219999999999998</v>
      </c>
    </row>
    <row r="13" spans="1:48">
      <c r="A13" t="s">
        <v>864</v>
      </c>
      <c r="B13" t="s">
        <v>908</v>
      </c>
      <c r="C13" s="41">
        <v>68.894104492418393</v>
      </c>
      <c r="D13" s="41">
        <v>0.28855631781740304</v>
      </c>
      <c r="E13" s="41">
        <v>16.995042917715374</v>
      </c>
      <c r="F13" s="41">
        <v>3.732329248160827</v>
      </c>
      <c r="G13" s="41">
        <v>6.2142142741949111E-2</v>
      </c>
      <c r="H13" s="41">
        <v>0.33476240683079889</v>
      </c>
      <c r="I13" s="41">
        <v>3.0637521537891192</v>
      </c>
      <c r="J13" s="41">
        <v>3.5783964508892208</v>
      </c>
      <c r="K13" s="41">
        <v>2.5280084314789595</v>
      </c>
      <c r="L13" s="41">
        <v>7.2191208515917121E-2</v>
      </c>
      <c r="M13" s="41"/>
      <c r="N13" s="41">
        <f t="shared" si="0"/>
        <v>3.3583498574951123</v>
      </c>
      <c r="O13" s="41">
        <f t="shared" ref="O13:O49" si="4">J13+K13</f>
        <v>6.1064048823681798</v>
      </c>
      <c r="P13" s="24">
        <f t="shared" si="1"/>
        <v>15.090061132877034</v>
      </c>
      <c r="Q13" s="3">
        <v>2.25</v>
      </c>
      <c r="R13" s="3">
        <v>99.9</v>
      </c>
      <c r="T13" s="41">
        <v>13.82</v>
      </c>
      <c r="U13" s="41">
        <v>74.900000000000006</v>
      </c>
      <c r="V13" s="41">
        <v>16.79</v>
      </c>
      <c r="W13" s="41">
        <v>61.6</v>
      </c>
      <c r="X13" s="41">
        <v>201.2</v>
      </c>
      <c r="Y13" s="41">
        <v>16.559999999999999</v>
      </c>
      <c r="Z13" s="41">
        <v>167.6</v>
      </c>
      <c r="AA13" s="41">
        <v>6.13</v>
      </c>
      <c r="AB13" s="41">
        <v>1.5309999999999999</v>
      </c>
      <c r="AC13" s="41">
        <v>772</v>
      </c>
      <c r="AD13" s="41">
        <v>20.190000000000001</v>
      </c>
      <c r="AE13" s="41">
        <v>40.090000000000003</v>
      </c>
      <c r="AF13" s="41">
        <v>4.4000000000000004</v>
      </c>
      <c r="AG13" s="41">
        <v>17.05</v>
      </c>
      <c r="AH13" s="41">
        <v>3.28</v>
      </c>
      <c r="AI13" s="41">
        <v>0.95099999999999996</v>
      </c>
      <c r="AJ13" s="41">
        <v>3.04</v>
      </c>
      <c r="AK13" s="41">
        <v>0.45800000000000002</v>
      </c>
      <c r="AL13" s="41">
        <v>3.07</v>
      </c>
      <c r="AM13" s="41">
        <v>0.60099999999999998</v>
      </c>
      <c r="AN13" s="41">
        <v>1.867</v>
      </c>
      <c r="AO13" s="41">
        <v>0.252</v>
      </c>
      <c r="AP13" s="41">
        <v>1.821</v>
      </c>
      <c r="AQ13" s="41">
        <v>0.29599999999999999</v>
      </c>
      <c r="AR13" s="41">
        <v>1.032</v>
      </c>
      <c r="AS13" s="41">
        <v>0.20100000000000001</v>
      </c>
      <c r="AT13" s="77">
        <v>13.99</v>
      </c>
      <c r="AU13" s="41">
        <v>8.4499999999999993</v>
      </c>
      <c r="AV13" s="41">
        <v>1.843</v>
      </c>
    </row>
    <row r="14" spans="1:48">
      <c r="A14" t="s">
        <v>865</v>
      </c>
      <c r="B14" t="s">
        <v>908</v>
      </c>
      <c r="C14" s="41">
        <v>69.047255169044647</v>
      </c>
      <c r="D14" s="41">
        <v>0.29409958354979965</v>
      </c>
      <c r="E14" s="41">
        <v>16.597800026634022</v>
      </c>
      <c r="F14" s="41">
        <v>3.7154584759092306</v>
      </c>
      <c r="G14" s="41">
        <v>6.7639894328870062E-2</v>
      </c>
      <c r="H14" s="41">
        <v>0.40914983814279049</v>
      </c>
      <c r="I14" s="41">
        <v>3.1847968372067674</v>
      </c>
      <c r="J14" s="41">
        <v>3.8126830587018921</v>
      </c>
      <c r="K14" s="41">
        <v>2.4378970977142598</v>
      </c>
      <c r="L14" s="41">
        <v>8.655249922354355E-2</v>
      </c>
      <c r="M14" s="41"/>
      <c r="N14" s="41">
        <f t="shared" si="0"/>
        <v>3.343169536623126</v>
      </c>
      <c r="O14" s="41">
        <f t="shared" si="4"/>
        <v>6.2505801564161523</v>
      </c>
      <c r="P14" s="24">
        <f t="shared" si="1"/>
        <v>17.91136700637043</v>
      </c>
      <c r="Q14" s="3">
        <v>1.3</v>
      </c>
      <c r="R14" s="3">
        <v>99.99</v>
      </c>
      <c r="T14" s="41">
        <v>13.48</v>
      </c>
      <c r="U14" s="41">
        <v>77</v>
      </c>
      <c r="V14" s="41">
        <v>16.260000000000002</v>
      </c>
      <c r="W14" s="41">
        <v>75.2</v>
      </c>
      <c r="X14" s="41">
        <v>203.7</v>
      </c>
      <c r="Y14" s="41">
        <v>18.39</v>
      </c>
      <c r="Z14" s="41">
        <v>167.8</v>
      </c>
      <c r="AA14" s="41">
        <v>6.02</v>
      </c>
      <c r="AB14" s="41">
        <v>3.77</v>
      </c>
      <c r="AC14" s="41">
        <v>713</v>
      </c>
      <c r="AD14" s="41">
        <v>18.41</v>
      </c>
      <c r="AE14" s="41">
        <v>37.56</v>
      </c>
      <c r="AF14" s="41">
        <v>4.13</v>
      </c>
      <c r="AG14" s="41">
        <v>15.58</v>
      </c>
      <c r="AH14" s="41">
        <v>3.36</v>
      </c>
      <c r="AI14" s="41">
        <v>0.92700000000000005</v>
      </c>
      <c r="AJ14" s="41">
        <v>3.23</v>
      </c>
      <c r="AK14" s="41">
        <v>0.51400000000000001</v>
      </c>
      <c r="AL14" s="41">
        <v>3.12</v>
      </c>
      <c r="AM14" s="41">
        <v>0.67700000000000005</v>
      </c>
      <c r="AN14" s="41">
        <v>2.04</v>
      </c>
      <c r="AO14" s="41">
        <v>0.30399999999999999</v>
      </c>
      <c r="AP14" s="41">
        <v>2.08</v>
      </c>
      <c r="AQ14" s="41">
        <v>0.33900000000000002</v>
      </c>
      <c r="AR14" s="41">
        <v>0.70899999999999996</v>
      </c>
      <c r="AS14" s="41">
        <v>0.14099999999999999</v>
      </c>
      <c r="AT14" s="77">
        <v>15.32</v>
      </c>
      <c r="AU14" s="41">
        <v>7.94</v>
      </c>
      <c r="AV14" s="41">
        <v>1.94</v>
      </c>
    </row>
    <row r="15" spans="1:48">
      <c r="A15" t="s">
        <v>866</v>
      </c>
      <c r="B15" t="s">
        <v>908</v>
      </c>
      <c r="C15" s="41">
        <v>68.907229104452497</v>
      </c>
      <c r="D15" s="41">
        <v>0.30208145460482727</v>
      </c>
      <c r="E15" s="41">
        <v>16.716534548740103</v>
      </c>
      <c r="F15" s="41">
        <v>3.8208805217899946</v>
      </c>
      <c r="G15" s="41">
        <v>7.8160711229566734E-2</v>
      </c>
      <c r="H15" s="41">
        <v>0.36060603201924513</v>
      </c>
      <c r="I15" s="41">
        <v>3.0648845820727741</v>
      </c>
      <c r="J15" s="41">
        <v>3.6944783426070007</v>
      </c>
      <c r="K15" s="41">
        <v>2.5407359805201679</v>
      </c>
      <c r="L15" s="41">
        <v>7.7796576682499854E-2</v>
      </c>
      <c r="M15" s="41"/>
      <c r="N15" s="41">
        <f t="shared" si="0"/>
        <v>3.4380282935066373</v>
      </c>
      <c r="O15" s="41">
        <f t="shared" si="4"/>
        <v>6.2352143231271686</v>
      </c>
      <c r="P15" s="24">
        <f t="shared" si="1"/>
        <v>15.754113549385789</v>
      </c>
      <c r="Q15" s="3">
        <v>1.59</v>
      </c>
      <c r="R15" s="3">
        <v>99.88</v>
      </c>
      <c r="T15" s="41">
        <v>13.95</v>
      </c>
      <c r="U15" s="41">
        <v>78</v>
      </c>
      <c r="V15" s="41">
        <v>16.7</v>
      </c>
      <c r="W15" s="41">
        <v>83</v>
      </c>
      <c r="X15" s="41">
        <v>202.7</v>
      </c>
      <c r="Y15" s="41">
        <v>17.64</v>
      </c>
      <c r="Z15" s="41">
        <v>164.6</v>
      </c>
      <c r="AA15" s="41">
        <v>5.89</v>
      </c>
      <c r="AB15" s="41">
        <v>3.7290000000000001</v>
      </c>
      <c r="AC15" s="41">
        <v>747</v>
      </c>
      <c r="AD15" s="41">
        <v>19.82</v>
      </c>
      <c r="AE15" s="41">
        <v>40.64</v>
      </c>
      <c r="AF15" s="41">
        <v>4.28</v>
      </c>
      <c r="AG15" s="41">
        <v>16.53</v>
      </c>
      <c r="AH15" s="41">
        <v>3.24</v>
      </c>
      <c r="AI15" s="41">
        <v>0.95199999999999996</v>
      </c>
      <c r="AJ15" s="41">
        <v>3.11</v>
      </c>
      <c r="AK15" s="41">
        <v>0.50800000000000001</v>
      </c>
      <c r="AL15" s="41">
        <v>3.1</v>
      </c>
      <c r="AM15" s="41">
        <v>0.65</v>
      </c>
      <c r="AN15" s="41">
        <v>1.96</v>
      </c>
      <c r="AO15" s="41">
        <v>0.30399999999999999</v>
      </c>
      <c r="AP15" s="41">
        <v>2.08</v>
      </c>
      <c r="AQ15" s="41">
        <v>0.309</v>
      </c>
      <c r="AR15" s="41">
        <v>0.72799999999999998</v>
      </c>
      <c r="AS15" s="41">
        <v>0.17100000000000001</v>
      </c>
      <c r="AT15" s="77">
        <v>13.66</v>
      </c>
      <c r="AU15" s="41">
        <v>8.41</v>
      </c>
      <c r="AV15" s="41">
        <v>1.9510000000000001</v>
      </c>
    </row>
    <row r="16" spans="1:48">
      <c r="A16" t="s">
        <v>867</v>
      </c>
      <c r="B16" t="s">
        <v>908</v>
      </c>
      <c r="C16" s="41">
        <v>68.50114154503369</v>
      </c>
      <c r="D16" s="41">
        <v>0.35562118283557687</v>
      </c>
      <c r="E16" s="41">
        <v>17.148613306415278</v>
      </c>
      <c r="F16" s="41">
        <v>3.9826869365555781</v>
      </c>
      <c r="G16" s="41">
        <v>9.8570522815378869E-2</v>
      </c>
      <c r="H16" s="41">
        <v>0.51540671056966658</v>
      </c>
      <c r="I16" s="41">
        <v>3.2597717587209947</v>
      </c>
      <c r="J16" s="41">
        <v>3.6521881618535117</v>
      </c>
      <c r="K16" s="41">
        <v>2.4243580742920208</v>
      </c>
      <c r="L16" s="41">
        <v>8.6780410333518368E-2</v>
      </c>
      <c r="M16" s="41"/>
      <c r="N16" s="41">
        <f t="shared" si="0"/>
        <v>3.5836217055127095</v>
      </c>
      <c r="O16" s="41">
        <f t="shared" si="4"/>
        <v>6.076546236145532</v>
      </c>
      <c r="P16" s="24">
        <f t="shared" si="1"/>
        <v>20.408696005513068</v>
      </c>
      <c r="Q16" s="3">
        <v>2.23</v>
      </c>
      <c r="R16" s="3">
        <v>99.54</v>
      </c>
      <c r="T16" s="41">
        <v>13.86</v>
      </c>
      <c r="U16" s="41">
        <v>76.2</v>
      </c>
      <c r="V16" s="41">
        <v>17.059999999999999</v>
      </c>
      <c r="W16" s="41">
        <v>67.5</v>
      </c>
      <c r="X16" s="41">
        <v>207.8</v>
      </c>
      <c r="Y16" s="41">
        <v>18.61</v>
      </c>
      <c r="Z16" s="41">
        <v>174.5</v>
      </c>
      <c r="AA16" s="41">
        <v>6.01</v>
      </c>
      <c r="AB16" s="41">
        <v>2.5499999999999998</v>
      </c>
      <c r="AC16" s="41">
        <v>776</v>
      </c>
      <c r="AD16" s="41">
        <v>20.46</v>
      </c>
      <c r="AE16" s="41">
        <v>39.71</v>
      </c>
      <c r="AF16" s="41">
        <v>4.54</v>
      </c>
      <c r="AG16" s="41">
        <v>17.36</v>
      </c>
      <c r="AH16" s="41">
        <v>3.56</v>
      </c>
      <c r="AI16" s="41">
        <v>0.96699999999999997</v>
      </c>
      <c r="AJ16" s="41">
        <v>3.33</v>
      </c>
      <c r="AK16" s="41">
        <v>0.51700000000000002</v>
      </c>
      <c r="AL16" s="41">
        <v>3.15</v>
      </c>
      <c r="AM16" s="41">
        <v>0.68100000000000005</v>
      </c>
      <c r="AN16" s="41">
        <v>2.0299999999999998</v>
      </c>
      <c r="AO16" s="41">
        <v>0.27700000000000002</v>
      </c>
      <c r="AP16" s="41">
        <v>2.02</v>
      </c>
      <c r="AQ16" s="41">
        <v>0.34499999999999997</v>
      </c>
      <c r="AR16" s="41">
        <v>1.0229999999999999</v>
      </c>
      <c r="AS16" s="41">
        <v>0.224</v>
      </c>
      <c r="AT16" s="77">
        <v>13.92</v>
      </c>
      <c r="AU16" s="41">
        <v>7.89</v>
      </c>
      <c r="AV16" s="41">
        <v>1.891</v>
      </c>
    </row>
    <row r="17" spans="1:48">
      <c r="A17" t="s">
        <v>868</v>
      </c>
      <c r="B17" t="s">
        <v>908</v>
      </c>
      <c r="C17" s="41">
        <v>69.301976694648729</v>
      </c>
      <c r="D17" s="41">
        <v>0.35890561197947102</v>
      </c>
      <c r="E17" s="41">
        <v>17.084322050005454</v>
      </c>
      <c r="F17" s="41">
        <v>3.8413868023525048</v>
      </c>
      <c r="G17" s="41">
        <v>8.5320351304603151E-2</v>
      </c>
      <c r="H17" s="41">
        <v>0.34092806880618887</v>
      </c>
      <c r="I17" s="41">
        <v>2.8152598256293535</v>
      </c>
      <c r="J17" s="41">
        <v>3.3711619245314037</v>
      </c>
      <c r="K17" s="41">
        <v>2.5783165844911133</v>
      </c>
      <c r="L17" s="41">
        <v>6.1418182242412252E-2</v>
      </c>
      <c r="M17" s="41"/>
      <c r="N17" s="41">
        <f t="shared" si="0"/>
        <v>3.4564798447567839</v>
      </c>
      <c r="O17" s="41">
        <f t="shared" si="4"/>
        <v>5.9494785090225175</v>
      </c>
      <c r="P17" s="24">
        <f t="shared" si="1"/>
        <v>14.955375561723702</v>
      </c>
      <c r="Q17" s="3">
        <v>2.69</v>
      </c>
      <c r="R17" s="3">
        <v>99.72</v>
      </c>
      <c r="T17" s="41">
        <v>13.85</v>
      </c>
      <c r="U17" s="41">
        <v>74.599999999999994</v>
      </c>
      <c r="V17" s="41">
        <v>16.850000000000001</v>
      </c>
      <c r="W17" s="41">
        <v>82.1</v>
      </c>
      <c r="X17" s="41">
        <v>186.2</v>
      </c>
      <c r="Y17" s="41">
        <v>17.98</v>
      </c>
      <c r="Z17" s="41">
        <v>171.5</v>
      </c>
      <c r="AA17" s="41">
        <v>6.16</v>
      </c>
      <c r="AB17" s="41">
        <v>3.73</v>
      </c>
      <c r="AC17" s="41">
        <v>759</v>
      </c>
      <c r="AD17" s="41">
        <v>19.559999999999999</v>
      </c>
      <c r="AE17" s="41">
        <v>45.4</v>
      </c>
      <c r="AF17" s="41">
        <v>4.2850000000000001</v>
      </c>
      <c r="AG17" s="41">
        <v>16.27</v>
      </c>
      <c r="AH17" s="41">
        <v>3.47</v>
      </c>
      <c r="AI17" s="41">
        <v>0.871</v>
      </c>
      <c r="AJ17" s="41">
        <v>3.15</v>
      </c>
      <c r="AK17" s="41">
        <v>0.48699999999999999</v>
      </c>
      <c r="AL17" s="41">
        <v>2.98</v>
      </c>
      <c r="AM17" s="41">
        <v>0.63600000000000001</v>
      </c>
      <c r="AN17" s="41">
        <v>1.97</v>
      </c>
      <c r="AO17" s="41">
        <v>0.28499999999999998</v>
      </c>
      <c r="AP17" s="41">
        <v>2.06</v>
      </c>
      <c r="AQ17" s="41">
        <v>0.30299999999999999</v>
      </c>
      <c r="AR17" s="41">
        <v>0.995</v>
      </c>
      <c r="AS17" s="41">
        <v>0.24199999999999999</v>
      </c>
      <c r="AT17" s="77">
        <v>12.92</v>
      </c>
      <c r="AU17" s="41">
        <v>8.4600000000000009</v>
      </c>
      <c r="AV17" s="41">
        <v>2.0369999999999999</v>
      </c>
    </row>
    <row r="18" spans="1:48">
      <c r="A18" t="s">
        <v>869</v>
      </c>
      <c r="B18" t="s">
        <v>908</v>
      </c>
      <c r="C18" s="41">
        <v>69.275087278616297</v>
      </c>
      <c r="D18" s="41">
        <v>0.33619699525241215</v>
      </c>
      <c r="E18" s="41">
        <v>16.511693405974736</v>
      </c>
      <c r="F18" s="41">
        <v>3.6438251241909776</v>
      </c>
      <c r="G18" s="41">
        <v>6.3569480061797232E-2</v>
      </c>
      <c r="H18" s="41">
        <v>0.38386502539581702</v>
      </c>
      <c r="I18" s="41">
        <v>3.312196210339597</v>
      </c>
      <c r="J18" s="41">
        <v>3.8270061356038081</v>
      </c>
      <c r="K18" s="41">
        <v>2.5098629668411849</v>
      </c>
      <c r="L18" s="41">
        <v>9.4227867654707684E-2</v>
      </c>
      <c r="M18" s="41"/>
      <c r="N18" s="41">
        <f t="shared" si="0"/>
        <v>3.2787138467470416</v>
      </c>
      <c r="O18" s="41">
        <f t="shared" si="4"/>
        <v>6.336869102444993</v>
      </c>
      <c r="P18" s="24">
        <f t="shared" si="1"/>
        <v>17.268928958363286</v>
      </c>
      <c r="Q18" s="3">
        <v>1.84</v>
      </c>
      <c r="R18" s="3">
        <v>99.89</v>
      </c>
      <c r="T18" s="41">
        <v>13.67</v>
      </c>
      <c r="U18" s="41">
        <v>73.8</v>
      </c>
      <c r="V18" s="41">
        <v>16.09</v>
      </c>
      <c r="W18" s="41">
        <v>76.8</v>
      </c>
      <c r="X18" s="41">
        <v>209.3</v>
      </c>
      <c r="Y18" s="41">
        <v>19.04</v>
      </c>
      <c r="Z18" s="41">
        <v>161</v>
      </c>
      <c r="AA18" s="41">
        <v>5.88</v>
      </c>
      <c r="AB18" s="41">
        <v>3.32</v>
      </c>
      <c r="AC18" s="41">
        <v>740</v>
      </c>
      <c r="AD18" s="41">
        <v>20.9</v>
      </c>
      <c r="AE18" s="41">
        <v>38.78</v>
      </c>
      <c r="AF18" s="41">
        <v>4.43</v>
      </c>
      <c r="AG18" s="41">
        <v>17.600000000000001</v>
      </c>
      <c r="AH18" s="41">
        <v>3.5</v>
      </c>
      <c r="AI18" s="41">
        <v>0.94099999999999995</v>
      </c>
      <c r="AJ18" s="41">
        <v>3.38</v>
      </c>
      <c r="AK18" s="41">
        <v>0.505</v>
      </c>
      <c r="AL18" s="41">
        <v>3.3</v>
      </c>
      <c r="AM18" s="41">
        <v>0.67100000000000004</v>
      </c>
      <c r="AN18" s="41">
        <v>2.11</v>
      </c>
      <c r="AO18" s="41">
        <v>0.29699999999999999</v>
      </c>
      <c r="AP18" s="41">
        <v>2.2000000000000002</v>
      </c>
      <c r="AQ18" s="41">
        <v>0.32400000000000001</v>
      </c>
      <c r="AR18" s="41">
        <v>0.97199999999999998</v>
      </c>
      <c r="AS18" s="41">
        <v>0.24299999999999999</v>
      </c>
      <c r="AT18" s="77">
        <v>13.34</v>
      </c>
      <c r="AU18" s="41">
        <v>8.17</v>
      </c>
      <c r="AV18" s="41">
        <v>1.911</v>
      </c>
    </row>
    <row r="19" spans="1:48">
      <c r="A19" t="s">
        <v>870</v>
      </c>
      <c r="B19" t="s">
        <v>908</v>
      </c>
      <c r="C19" s="41">
        <v>70.014590661682945</v>
      </c>
      <c r="D19" s="41">
        <v>0.28579474461755006</v>
      </c>
      <c r="E19" s="41">
        <v>16.072113057524586</v>
      </c>
      <c r="F19" s="41">
        <v>3.3658627276264723</v>
      </c>
      <c r="G19" s="41">
        <v>6.5771442721743401E-2</v>
      </c>
      <c r="H19" s="41">
        <v>0.35549464791102303</v>
      </c>
      <c r="I19" s="41">
        <v>3.0470676198432685</v>
      </c>
      <c r="J19" s="41">
        <v>3.7724033116089952</v>
      </c>
      <c r="K19" s="41">
        <v>2.6555219998903903</v>
      </c>
      <c r="L19" s="41">
        <v>8.5030143293703911E-2</v>
      </c>
      <c r="M19" s="41"/>
      <c r="N19" s="41">
        <f t="shared" si="0"/>
        <v>3.0286032823182998</v>
      </c>
      <c r="O19" s="41">
        <f t="shared" si="4"/>
        <v>6.4279253114993855</v>
      </c>
      <c r="P19" s="24">
        <f t="shared" si="1"/>
        <v>17.305660747309265</v>
      </c>
      <c r="Q19" s="3">
        <v>1.6</v>
      </c>
      <c r="R19" s="3">
        <v>99.71</v>
      </c>
      <c r="T19" s="41">
        <v>12.72</v>
      </c>
      <c r="U19" s="41">
        <v>69.5</v>
      </c>
      <c r="V19" s="41">
        <v>16.13</v>
      </c>
      <c r="W19" s="41">
        <v>78.599999999999994</v>
      </c>
      <c r="X19" s="41">
        <v>193.9</v>
      </c>
      <c r="Y19" s="41">
        <v>22.17</v>
      </c>
      <c r="Z19" s="41">
        <v>169.6</v>
      </c>
      <c r="AA19" s="41">
        <v>5.94</v>
      </c>
      <c r="AB19" s="41">
        <v>3.43</v>
      </c>
      <c r="AC19" s="41">
        <v>762</v>
      </c>
      <c r="AD19" s="41">
        <v>21.45</v>
      </c>
      <c r="AE19" s="41">
        <v>40.46</v>
      </c>
      <c r="AF19" s="41">
        <v>4.62</v>
      </c>
      <c r="AG19" s="41">
        <v>17.79</v>
      </c>
      <c r="AH19" s="41">
        <v>3.67</v>
      </c>
      <c r="AI19" s="41">
        <v>0.89</v>
      </c>
      <c r="AJ19" s="41">
        <v>3.6</v>
      </c>
      <c r="AK19" s="41">
        <v>0.54400000000000004</v>
      </c>
      <c r="AL19" s="41">
        <v>3.58</v>
      </c>
      <c r="AM19" s="41">
        <v>0.78</v>
      </c>
      <c r="AN19" s="41">
        <v>2.3769999999999998</v>
      </c>
      <c r="AO19" s="41">
        <v>0.309</v>
      </c>
      <c r="AP19" s="41">
        <v>2.38</v>
      </c>
      <c r="AQ19" s="41">
        <v>0.38500000000000001</v>
      </c>
      <c r="AR19" s="41">
        <v>0.96799999999999997</v>
      </c>
      <c r="AS19" s="41">
        <v>0.25</v>
      </c>
      <c r="AT19" s="77">
        <v>14.09</v>
      </c>
      <c r="AU19" s="41">
        <v>8.49</v>
      </c>
      <c r="AV19" s="41">
        <v>2.1</v>
      </c>
    </row>
    <row r="20" spans="1:48">
      <c r="A20" t="s">
        <v>871</v>
      </c>
      <c r="B20" t="s">
        <v>908</v>
      </c>
      <c r="C20" s="41">
        <v>69.404535809203992</v>
      </c>
      <c r="D20" s="41">
        <v>0.35744825309461287</v>
      </c>
      <c r="E20" s="41">
        <v>16.321415924348848</v>
      </c>
      <c r="F20" s="41">
        <v>3.6963404958900221</v>
      </c>
      <c r="G20" s="41">
        <v>6.4462084322741642E-2</v>
      </c>
      <c r="H20" s="41">
        <v>0.48050940944525189</v>
      </c>
      <c r="I20" s="41">
        <v>3.2929039252763568</v>
      </c>
      <c r="J20" s="41">
        <v>3.8472778504519347</v>
      </c>
      <c r="K20" s="41">
        <v>2.4963660680399311</v>
      </c>
      <c r="L20" s="41">
        <v>9.6051585039817686E-2</v>
      </c>
      <c r="M20" s="41"/>
      <c r="N20" s="41">
        <f t="shared" si="0"/>
        <v>3.3259671782018421</v>
      </c>
      <c r="O20" s="41">
        <f t="shared" si="4"/>
        <v>6.3436439184918658</v>
      </c>
      <c r="P20" s="24">
        <f t="shared" si="1"/>
        <v>20.481953133284158</v>
      </c>
      <c r="Q20" s="3">
        <v>1.62</v>
      </c>
      <c r="R20" s="3">
        <v>99.87</v>
      </c>
      <c r="T20" s="41">
        <v>13.4</v>
      </c>
      <c r="U20" s="41">
        <v>73.5</v>
      </c>
      <c r="V20" s="41">
        <v>15.93</v>
      </c>
      <c r="W20" s="41">
        <v>79.5</v>
      </c>
      <c r="X20" s="41">
        <v>204.3</v>
      </c>
      <c r="Y20" s="41">
        <v>18.28</v>
      </c>
      <c r="Z20" s="41">
        <v>160.6</v>
      </c>
      <c r="AA20" s="41">
        <v>5.96</v>
      </c>
      <c r="AB20" s="41">
        <v>4.12</v>
      </c>
      <c r="AC20" s="41">
        <v>710</v>
      </c>
      <c r="AD20" s="41">
        <v>19.690000000000001</v>
      </c>
      <c r="AE20" s="41">
        <v>37.909999999999997</v>
      </c>
      <c r="AF20" s="41">
        <v>4.3</v>
      </c>
      <c r="AG20" s="41">
        <v>16.809999999999999</v>
      </c>
      <c r="AH20" s="41">
        <v>3.35</v>
      </c>
      <c r="AI20" s="41">
        <v>0.89100000000000001</v>
      </c>
      <c r="AJ20" s="41">
        <v>3.16</v>
      </c>
      <c r="AK20" s="41">
        <v>0.49299999999999999</v>
      </c>
      <c r="AL20" s="41">
        <v>3.38</v>
      </c>
      <c r="AM20" s="41">
        <v>0.67</v>
      </c>
      <c r="AN20" s="41">
        <v>1.9</v>
      </c>
      <c r="AO20" s="41">
        <v>0.27700000000000002</v>
      </c>
      <c r="AP20" s="41">
        <v>2.0499999999999998</v>
      </c>
      <c r="AQ20" s="41">
        <v>0.309</v>
      </c>
      <c r="AR20" s="41">
        <v>1.0029999999999999</v>
      </c>
      <c r="AS20" s="41">
        <v>0.25900000000000001</v>
      </c>
      <c r="AT20" s="77">
        <v>13.49</v>
      </c>
      <c r="AU20" s="41">
        <v>8.01</v>
      </c>
      <c r="AV20" s="41">
        <v>1.94</v>
      </c>
    </row>
    <row r="21" spans="1:48">
      <c r="A21" t="s">
        <v>872</v>
      </c>
      <c r="B21" t="s">
        <v>908</v>
      </c>
      <c r="C21" s="41">
        <v>69.377497070433336</v>
      </c>
      <c r="D21" s="41">
        <v>0.360296237367845</v>
      </c>
      <c r="E21" s="41">
        <v>16.059795353129228</v>
      </c>
      <c r="F21" s="41">
        <v>3.6216656288123104</v>
      </c>
      <c r="G21" s="41">
        <v>6.5466519272537993E-2</v>
      </c>
      <c r="H21" s="41">
        <v>0.58649395340777932</v>
      </c>
      <c r="I21" s="41">
        <v>3.3347968737419591</v>
      </c>
      <c r="J21" s="41">
        <v>3.9097138057447358</v>
      </c>
      <c r="K21" s="41">
        <v>2.5121111933687508</v>
      </c>
      <c r="L21" s="41">
        <v>9.2841564577110999E-2</v>
      </c>
      <c r="M21" s="41"/>
      <c r="N21" s="41">
        <f t="shared" si="0"/>
        <v>3.2587747328053172</v>
      </c>
      <c r="O21" s="41">
        <f t="shared" si="4"/>
        <v>6.4218249991134861</v>
      </c>
      <c r="P21" s="24">
        <f t="shared" si="1"/>
        <v>24.292399164903237</v>
      </c>
      <c r="Q21" s="3">
        <v>1.28</v>
      </c>
      <c r="R21" s="3">
        <v>99.74</v>
      </c>
      <c r="T21" s="41">
        <v>12.87</v>
      </c>
      <c r="U21" s="41">
        <v>70.599999999999994</v>
      </c>
      <c r="V21" s="41">
        <v>16.3</v>
      </c>
      <c r="W21" s="41">
        <v>78.900000000000006</v>
      </c>
      <c r="X21" s="41">
        <v>207.3</v>
      </c>
      <c r="Y21" s="41">
        <v>20.440000000000001</v>
      </c>
      <c r="Z21" s="41">
        <v>162.5</v>
      </c>
      <c r="AA21" s="41">
        <v>5.9</v>
      </c>
      <c r="AB21" s="41">
        <v>4.08</v>
      </c>
      <c r="AC21" s="41">
        <v>709</v>
      </c>
      <c r="AD21" s="41">
        <v>20.13</v>
      </c>
      <c r="AE21" s="41">
        <v>38.200000000000003</v>
      </c>
      <c r="AF21" s="41">
        <v>4.3099999999999996</v>
      </c>
      <c r="AG21" s="41">
        <v>16.32</v>
      </c>
      <c r="AH21" s="41">
        <v>3.53</v>
      </c>
      <c r="AI21" s="41">
        <v>0.82799999999999996</v>
      </c>
      <c r="AJ21" s="41">
        <v>3.38</v>
      </c>
      <c r="AK21" s="41">
        <v>0.496</v>
      </c>
      <c r="AL21" s="41">
        <v>3.2</v>
      </c>
      <c r="AM21" s="41">
        <v>0.72499999999999998</v>
      </c>
      <c r="AN21" s="41">
        <v>2.14</v>
      </c>
      <c r="AO21" s="41">
        <v>0.316</v>
      </c>
      <c r="AP21" s="41">
        <v>2.25</v>
      </c>
      <c r="AQ21" s="41">
        <v>0.32800000000000001</v>
      </c>
      <c r="AR21" s="41">
        <v>0.97099999999999997</v>
      </c>
      <c r="AS21" s="41">
        <v>0.23</v>
      </c>
      <c r="AT21" s="77">
        <v>13.37</v>
      </c>
      <c r="AU21" s="41">
        <v>8.1300000000000008</v>
      </c>
      <c r="AV21" s="41">
        <v>2.0350000000000001</v>
      </c>
    </row>
    <row r="22" spans="1:48">
      <c r="A22" t="s">
        <v>873</v>
      </c>
      <c r="B22" t="s">
        <v>908</v>
      </c>
      <c r="C22" s="41">
        <v>69.539410749774518</v>
      </c>
      <c r="D22" s="41">
        <v>0.35410762278199487</v>
      </c>
      <c r="E22" s="41">
        <v>15.985720557198679</v>
      </c>
      <c r="F22" s="41">
        <v>3.5702996581938464</v>
      </c>
      <c r="G22" s="41">
        <v>6.7606791505414821E-2</v>
      </c>
      <c r="H22" s="41">
        <v>0.82891805237073812</v>
      </c>
      <c r="I22" s="41">
        <v>3.4725767270997179</v>
      </c>
      <c r="J22" s="41">
        <v>3.9603592210137482</v>
      </c>
      <c r="K22" s="41">
        <v>2.4599952471310611</v>
      </c>
      <c r="L22" s="41">
        <v>9.4847159147214269E-2</v>
      </c>
      <c r="M22" s="41"/>
      <c r="N22" s="41">
        <f t="shared" si="0"/>
        <v>3.2125556324428231</v>
      </c>
      <c r="O22" s="41">
        <f t="shared" si="4"/>
        <v>6.4203544681448097</v>
      </c>
      <c r="P22" s="24">
        <f t="shared" si="1"/>
        <v>31.508083395166423</v>
      </c>
      <c r="Q22" s="3">
        <v>0.55000000000000004</v>
      </c>
      <c r="R22" s="3">
        <v>100.12</v>
      </c>
      <c r="T22" s="41">
        <v>13.22</v>
      </c>
      <c r="U22" s="41">
        <v>73.7</v>
      </c>
      <c r="V22" s="41">
        <v>16.21</v>
      </c>
      <c r="W22" s="41">
        <v>78.3</v>
      </c>
      <c r="X22" s="41">
        <v>214</v>
      </c>
      <c r="Y22" s="41">
        <v>20.65</v>
      </c>
      <c r="Z22" s="41">
        <v>169.9</v>
      </c>
      <c r="AA22" s="41">
        <v>5.98</v>
      </c>
      <c r="AB22" s="41">
        <v>4.26</v>
      </c>
      <c r="AC22" s="41">
        <v>679</v>
      </c>
      <c r="AD22" s="41">
        <v>20.87</v>
      </c>
      <c r="AE22" s="41">
        <v>39.67</v>
      </c>
      <c r="AF22" s="41">
        <v>4.57</v>
      </c>
      <c r="AG22" s="41">
        <v>17.649999999999999</v>
      </c>
      <c r="AH22" s="41">
        <v>3.55</v>
      </c>
      <c r="AI22" s="41">
        <v>0.92100000000000004</v>
      </c>
      <c r="AJ22" s="41">
        <v>3.6</v>
      </c>
      <c r="AK22" s="41">
        <v>0.54400000000000004</v>
      </c>
      <c r="AL22" s="41">
        <v>3.45</v>
      </c>
      <c r="AM22" s="41">
        <v>0.71399999999999997</v>
      </c>
      <c r="AN22" s="41">
        <v>2.1800000000000002</v>
      </c>
      <c r="AO22" s="41">
        <v>0.33800000000000002</v>
      </c>
      <c r="AP22" s="41">
        <v>2.4300000000000002</v>
      </c>
      <c r="AQ22" s="41">
        <v>0.36899999999999999</v>
      </c>
      <c r="AR22" s="41">
        <v>1.0629999999999999</v>
      </c>
      <c r="AS22" s="41">
        <v>0.26400000000000001</v>
      </c>
      <c r="AT22" s="77">
        <v>13.89</v>
      </c>
      <c r="AU22" s="41">
        <v>8.4</v>
      </c>
      <c r="AV22" s="41">
        <v>2.0289999999999999</v>
      </c>
    </row>
    <row r="23" spans="1:48">
      <c r="A23" t="s">
        <v>874</v>
      </c>
      <c r="B23" t="s">
        <v>908</v>
      </c>
      <c r="C23" s="41">
        <v>69.761921464552529</v>
      </c>
      <c r="D23" s="41">
        <v>0.3101430766839034</v>
      </c>
      <c r="E23" s="41">
        <v>15.983517383350184</v>
      </c>
      <c r="F23" s="41">
        <v>3.5524007955585781</v>
      </c>
      <c r="G23" s="41">
        <v>5.5784060494970936E-2</v>
      </c>
      <c r="H23" s="41">
        <v>0.82116558056647637</v>
      </c>
      <c r="I23" s="41">
        <v>3.3762974769741003</v>
      </c>
      <c r="J23" s="41">
        <v>3.994340482110788</v>
      </c>
      <c r="K23" s="41">
        <v>2.4623669379425688</v>
      </c>
      <c r="L23" s="41">
        <v>8.8432362808166853E-2</v>
      </c>
      <c r="M23" s="41"/>
      <c r="N23" s="41">
        <f t="shared" si="0"/>
        <v>3.1964502358436087</v>
      </c>
      <c r="O23" s="41">
        <f t="shared" si="4"/>
        <v>6.4567074200533572</v>
      </c>
      <c r="P23" s="24">
        <f t="shared" si="1"/>
        <v>31.413838868151203</v>
      </c>
      <c r="Q23" s="3">
        <v>0.56000000000000005</v>
      </c>
      <c r="R23" s="3">
        <v>100.59</v>
      </c>
      <c r="T23" s="41">
        <v>12.79</v>
      </c>
      <c r="U23" s="41">
        <v>74.099999999999994</v>
      </c>
      <c r="V23" s="41">
        <v>16.920000000000002</v>
      </c>
      <c r="W23" s="41">
        <v>81</v>
      </c>
      <c r="X23" s="41">
        <v>211.5</v>
      </c>
      <c r="Y23" s="41">
        <v>19.37</v>
      </c>
      <c r="Z23" s="41">
        <v>167.7</v>
      </c>
      <c r="AA23" s="41">
        <v>5.96</v>
      </c>
      <c r="AB23" s="41">
        <v>4.2439999999999998</v>
      </c>
      <c r="AC23" s="41">
        <v>690</v>
      </c>
      <c r="AD23" s="41">
        <v>20.079999999999998</v>
      </c>
      <c r="AE23" s="41">
        <v>40.04</v>
      </c>
      <c r="AF23" s="41">
        <v>4.42</v>
      </c>
      <c r="AG23" s="41">
        <v>16.8</v>
      </c>
      <c r="AH23" s="41">
        <v>3.57</v>
      </c>
      <c r="AI23" s="41">
        <v>0.92400000000000004</v>
      </c>
      <c r="AJ23" s="41">
        <v>3.27</v>
      </c>
      <c r="AK23" s="41">
        <v>0.47799999999999998</v>
      </c>
      <c r="AL23" s="41">
        <v>3.37</v>
      </c>
      <c r="AM23" s="41">
        <v>0.68100000000000005</v>
      </c>
      <c r="AN23" s="41">
        <v>1.98</v>
      </c>
      <c r="AO23" s="41">
        <v>0.32300000000000001</v>
      </c>
      <c r="AP23" s="41">
        <v>2.21</v>
      </c>
      <c r="AQ23" s="41">
        <v>0.35699999999999998</v>
      </c>
      <c r="AR23" s="41">
        <v>0.80500000000000005</v>
      </c>
      <c r="AS23" s="41">
        <v>0.2</v>
      </c>
      <c r="AT23" s="77">
        <v>14.19</v>
      </c>
      <c r="AU23" s="41">
        <v>8.6999999999999993</v>
      </c>
      <c r="AV23" s="41">
        <v>2.1309999999999998</v>
      </c>
    </row>
    <row r="24" spans="1:48">
      <c r="A24" t="s">
        <v>875</v>
      </c>
      <c r="B24" t="s">
        <v>908</v>
      </c>
      <c r="C24" s="41">
        <v>69.69898195992053</v>
      </c>
      <c r="D24" s="41">
        <v>0.34885192200048037</v>
      </c>
      <c r="E24" s="41">
        <v>15.953345204934246</v>
      </c>
      <c r="F24" s="41">
        <v>3.4823997851828428</v>
      </c>
      <c r="G24" s="41">
        <v>6.3431223474083961E-2</v>
      </c>
      <c r="H24" s="41">
        <v>0.8446924592632179</v>
      </c>
      <c r="I24" s="41">
        <v>3.3911307934221804</v>
      </c>
      <c r="J24" s="41">
        <v>3.887642761269642</v>
      </c>
      <c r="K24" s="41">
        <v>2.5372489389633581</v>
      </c>
      <c r="L24" s="41">
        <v>8.8112475172012775E-2</v>
      </c>
      <c r="M24" s="41"/>
      <c r="N24" s="41">
        <f t="shared" si="0"/>
        <v>3.1334633267075223</v>
      </c>
      <c r="O24" s="41">
        <f t="shared" si="4"/>
        <v>6.4248917002330002</v>
      </c>
      <c r="P24" s="24">
        <f t="shared" si="1"/>
        <v>32.460417381608096</v>
      </c>
      <c r="Q24" s="3">
        <v>0.7</v>
      </c>
      <c r="R24" s="3">
        <v>99.98</v>
      </c>
      <c r="T24" s="41">
        <v>12.43</v>
      </c>
      <c r="U24" s="41">
        <v>71.8</v>
      </c>
      <c r="V24" s="41">
        <v>15.64</v>
      </c>
      <c r="W24" s="41">
        <v>81.3</v>
      </c>
      <c r="X24" s="41">
        <v>205.3</v>
      </c>
      <c r="Y24" s="41">
        <v>19.59</v>
      </c>
      <c r="Z24" s="41">
        <v>162.69999999999999</v>
      </c>
      <c r="AA24" s="41">
        <v>5.79</v>
      </c>
      <c r="AB24" s="41">
        <v>4.24</v>
      </c>
      <c r="AC24" s="41">
        <v>674</v>
      </c>
      <c r="AD24" s="41">
        <v>20.29</v>
      </c>
      <c r="AE24" s="41">
        <v>39.68</v>
      </c>
      <c r="AF24" s="41">
        <v>4.37</v>
      </c>
      <c r="AG24" s="41">
        <v>16.75</v>
      </c>
      <c r="AH24" s="41">
        <v>3.47</v>
      </c>
      <c r="AI24" s="41">
        <v>0.91100000000000003</v>
      </c>
      <c r="AJ24" s="41">
        <v>3.19</v>
      </c>
      <c r="AK24" s="41">
        <v>0.52</v>
      </c>
      <c r="AL24" s="41">
        <v>3.22</v>
      </c>
      <c r="AM24" s="41">
        <v>0.68</v>
      </c>
      <c r="AN24" s="41">
        <v>2.13</v>
      </c>
      <c r="AO24" s="41">
        <v>0.309</v>
      </c>
      <c r="AP24" s="41">
        <v>2.19</v>
      </c>
      <c r="AQ24" s="41">
        <v>0.34599999999999997</v>
      </c>
      <c r="AR24" s="41">
        <v>1.0629999999999999</v>
      </c>
      <c r="AS24" s="41">
        <v>0.20899999999999999</v>
      </c>
      <c r="AT24" s="77">
        <v>12.89</v>
      </c>
      <c r="AU24" s="41">
        <v>8.61</v>
      </c>
      <c r="AV24" s="41">
        <v>2.0190000000000001</v>
      </c>
    </row>
    <row r="25" spans="1:48">
      <c r="A25" t="s">
        <v>876</v>
      </c>
      <c r="B25" t="s">
        <v>908</v>
      </c>
      <c r="C25" s="41">
        <v>70.108652835572585</v>
      </c>
      <c r="D25" s="41">
        <v>0.31720162384409106</v>
      </c>
      <c r="E25" s="41">
        <v>15.86008119220455</v>
      </c>
      <c r="F25" s="41">
        <v>3.3361605746236838</v>
      </c>
      <c r="G25" s="41">
        <v>5.6441232417996978E-2</v>
      </c>
      <c r="H25" s="41">
        <v>0.81053244607998653</v>
      </c>
      <c r="I25" s="41">
        <v>3.2107892502545692</v>
      </c>
      <c r="J25" s="41">
        <v>3.9413548697244423</v>
      </c>
      <c r="K25" s="41">
        <v>2.5898347254411851</v>
      </c>
      <c r="L25" s="41">
        <v>8.7519249123291204E-2</v>
      </c>
      <c r="M25" s="41"/>
      <c r="N25" s="41">
        <f t="shared" si="0"/>
        <v>3.0018772850463908</v>
      </c>
      <c r="O25" s="41">
        <f t="shared" si="4"/>
        <v>6.5311895951656274</v>
      </c>
      <c r="P25" s="24">
        <f t="shared" si="1"/>
        <v>32.495939303790784</v>
      </c>
      <c r="Q25" s="3">
        <v>0.69</v>
      </c>
      <c r="R25" s="3">
        <v>100.61</v>
      </c>
      <c r="T25" s="41">
        <v>12.77</v>
      </c>
      <c r="U25" s="41">
        <v>74.7</v>
      </c>
      <c r="V25" s="41">
        <v>16.47</v>
      </c>
      <c r="W25" s="41">
        <v>84.9</v>
      </c>
      <c r="X25" s="41">
        <v>201</v>
      </c>
      <c r="Y25" s="41">
        <v>20.22</v>
      </c>
      <c r="Z25" s="41">
        <v>167.1</v>
      </c>
      <c r="AA25" s="41">
        <v>6.38</v>
      </c>
      <c r="AB25" s="41">
        <v>4.43</v>
      </c>
      <c r="AC25" s="41">
        <v>707</v>
      </c>
      <c r="AD25" s="41">
        <v>20.7</v>
      </c>
      <c r="AE25" s="41">
        <v>41.82</v>
      </c>
      <c r="AF25" s="41">
        <v>4.6100000000000003</v>
      </c>
      <c r="AG25" s="41">
        <v>17.68</v>
      </c>
      <c r="AH25" s="41">
        <v>3.57</v>
      </c>
      <c r="AI25" s="41">
        <v>0.85399999999999998</v>
      </c>
      <c r="AJ25" s="41">
        <v>3.4</v>
      </c>
      <c r="AK25" s="41">
        <v>0.55400000000000005</v>
      </c>
      <c r="AL25" s="41">
        <v>3.36</v>
      </c>
      <c r="AM25" s="41">
        <v>0.69899999999999995</v>
      </c>
      <c r="AN25" s="41">
        <v>2.2000000000000002</v>
      </c>
      <c r="AO25" s="41">
        <v>0.34799999999999998</v>
      </c>
      <c r="AP25" s="41">
        <v>2.17</v>
      </c>
      <c r="AQ25" s="41">
        <v>0.35799999999999998</v>
      </c>
      <c r="AR25" s="41">
        <v>0.82899999999999996</v>
      </c>
      <c r="AS25" s="41">
        <v>0.219</v>
      </c>
      <c r="AT25" s="77">
        <v>15.69</v>
      </c>
      <c r="AU25" s="41">
        <v>9.19</v>
      </c>
      <c r="AV25" s="41">
        <v>2.1059999999999999</v>
      </c>
    </row>
    <row r="26" spans="1:48">
      <c r="A26" t="s">
        <v>548</v>
      </c>
      <c r="B26" t="s">
        <v>908</v>
      </c>
      <c r="C26" s="41">
        <v>69.619594626997483</v>
      </c>
      <c r="D26" s="41">
        <v>0.32773108845794774</v>
      </c>
      <c r="E26" s="41">
        <v>15.859289895725293</v>
      </c>
      <c r="F26" s="41">
        <v>3.4094898657519863</v>
      </c>
      <c r="G26" s="41">
        <v>5.9810044414567103E-2</v>
      </c>
      <c r="H26" s="41">
        <v>0.821473915720904</v>
      </c>
      <c r="I26" s="41">
        <v>3.3406853823265976</v>
      </c>
      <c r="J26" s="41">
        <v>3.6702500899263129</v>
      </c>
      <c r="K26" s="41">
        <v>2.8748074888728885</v>
      </c>
      <c r="L26" s="41">
        <v>8.8521964699591157E-2</v>
      </c>
      <c r="M26" s="41"/>
      <c r="N26" s="41">
        <f t="shared" si="0"/>
        <v>3.0678589812036376</v>
      </c>
      <c r="O26" s="41">
        <f t="shared" si="4"/>
        <v>6.5450575787992014</v>
      </c>
      <c r="P26" s="24">
        <f t="shared" si="1"/>
        <v>32.313407762361827</v>
      </c>
      <c r="Q26" s="3">
        <v>2.2999999999999998</v>
      </c>
      <c r="R26" s="3">
        <v>99.98</v>
      </c>
      <c r="T26" s="41">
        <v>12.6</v>
      </c>
      <c r="U26" s="41">
        <v>71.400000000000006</v>
      </c>
      <c r="V26" s="41">
        <v>15.85</v>
      </c>
      <c r="W26" s="41">
        <v>87.9</v>
      </c>
      <c r="X26" s="41">
        <v>198.4</v>
      </c>
      <c r="Y26" s="41">
        <v>19.52</v>
      </c>
      <c r="Z26" s="41">
        <v>163.1</v>
      </c>
      <c r="AA26" s="41">
        <v>5.91</v>
      </c>
      <c r="AB26" s="41">
        <v>4.54</v>
      </c>
      <c r="AC26" s="41">
        <v>661.4</v>
      </c>
      <c r="AD26" s="41">
        <v>20.239999999999998</v>
      </c>
      <c r="AE26" s="41">
        <v>39.590000000000003</v>
      </c>
      <c r="AF26" s="41">
        <v>4.4000000000000004</v>
      </c>
      <c r="AG26" s="41">
        <v>16.989999999999998</v>
      </c>
      <c r="AH26" s="41">
        <v>3.46</v>
      </c>
      <c r="AI26" s="41">
        <v>0.77400000000000002</v>
      </c>
      <c r="AJ26" s="41">
        <v>3.34</v>
      </c>
      <c r="AK26" s="41">
        <v>0.50800000000000001</v>
      </c>
      <c r="AL26" s="41">
        <v>3.44</v>
      </c>
      <c r="AM26" s="41">
        <v>0.71699999999999997</v>
      </c>
      <c r="AN26" s="41">
        <v>2.0699999999999998</v>
      </c>
      <c r="AO26" s="41">
        <v>0.29799999999999999</v>
      </c>
      <c r="AP26" s="41">
        <v>2.3199999999999998</v>
      </c>
      <c r="AQ26" s="41">
        <v>0.33100000000000002</v>
      </c>
      <c r="AR26" s="41">
        <v>1.0269999999999999</v>
      </c>
      <c r="AS26" s="41">
        <v>0.218</v>
      </c>
      <c r="AT26" s="77">
        <v>14.05</v>
      </c>
      <c r="AU26" s="41">
        <v>8.67</v>
      </c>
      <c r="AV26" s="41">
        <v>2.11</v>
      </c>
    </row>
    <row r="27" spans="1:48">
      <c r="A27" t="s">
        <v>877</v>
      </c>
      <c r="B27" t="s">
        <v>908</v>
      </c>
      <c r="C27" s="41">
        <v>68.885672090706265</v>
      </c>
      <c r="D27" s="41">
        <v>0.3794899300805375</v>
      </c>
      <c r="E27" s="41">
        <v>17.046110174541536</v>
      </c>
      <c r="F27" s="41">
        <v>3.793952687489996</v>
      </c>
      <c r="G27" s="41">
        <v>8.4803859302252954E-2</v>
      </c>
      <c r="H27" s="41">
        <v>0.52594879544417927</v>
      </c>
      <c r="I27" s="41">
        <v>3.1551569524118896</v>
      </c>
      <c r="J27" s="41">
        <v>3.673460005012537</v>
      </c>
      <c r="K27" s="41">
        <v>2.4421038462495686</v>
      </c>
      <c r="L27" s="41">
        <v>8.0182409618527489E-2</v>
      </c>
      <c r="M27" s="41"/>
      <c r="N27" s="41">
        <f t="shared" si="0"/>
        <v>3.4137986282034984</v>
      </c>
      <c r="O27" s="41">
        <f t="shared" si="4"/>
        <v>6.115563851262106</v>
      </c>
      <c r="P27" s="24">
        <f t="shared" si="1"/>
        <v>21.548947615692526</v>
      </c>
      <c r="Q27" s="3">
        <v>2.0099999999999998</v>
      </c>
      <c r="R27" s="3">
        <v>99.87</v>
      </c>
      <c r="T27" s="41">
        <v>13.28</v>
      </c>
      <c r="U27" s="41">
        <v>89.1</v>
      </c>
      <c r="V27" s="41">
        <v>17.71</v>
      </c>
      <c r="W27" s="41">
        <v>79.900000000000006</v>
      </c>
      <c r="X27" s="41">
        <v>213.5</v>
      </c>
      <c r="Y27" s="41">
        <v>16.71</v>
      </c>
      <c r="Z27" s="41">
        <v>174.5</v>
      </c>
      <c r="AA27" s="41">
        <v>6.14</v>
      </c>
      <c r="AB27" s="41">
        <v>3.88</v>
      </c>
      <c r="AC27" s="41">
        <v>728.8</v>
      </c>
      <c r="AD27" s="41">
        <v>19.79</v>
      </c>
      <c r="AE27" s="41">
        <v>38.76</v>
      </c>
      <c r="AF27" s="41">
        <v>4.3360000000000003</v>
      </c>
      <c r="AG27" s="41">
        <v>16.32</v>
      </c>
      <c r="AH27" s="41">
        <v>3.23</v>
      </c>
      <c r="AI27" s="41">
        <v>0.89500000000000002</v>
      </c>
      <c r="AJ27" s="41">
        <v>3.12</v>
      </c>
      <c r="AK27" s="41">
        <v>0.496</v>
      </c>
      <c r="AL27" s="41">
        <v>3.05</v>
      </c>
      <c r="AM27" s="41">
        <v>0.61599999999999999</v>
      </c>
      <c r="AN27" s="41">
        <v>1.798</v>
      </c>
      <c r="AO27" s="41">
        <v>0.26800000000000002</v>
      </c>
      <c r="AP27" s="41">
        <v>1.899</v>
      </c>
      <c r="AQ27" s="41">
        <v>0.28899999999999998</v>
      </c>
      <c r="AR27" s="41">
        <v>1.0820000000000001</v>
      </c>
      <c r="AS27" s="41">
        <v>0.34899999999999998</v>
      </c>
      <c r="AT27" s="77">
        <v>12.67</v>
      </c>
      <c r="AU27" s="41">
        <v>8.09</v>
      </c>
      <c r="AV27" s="41">
        <v>1.9419999999999999</v>
      </c>
    </row>
    <row r="28" spans="1:48">
      <c r="A28" t="s">
        <v>878</v>
      </c>
      <c r="B28" t="s">
        <v>908</v>
      </c>
      <c r="C28" s="41">
        <v>68.342405492994061</v>
      </c>
      <c r="D28" s="41">
        <v>0.32878797196326948</v>
      </c>
      <c r="E28" s="41">
        <v>17.018396284639671</v>
      </c>
      <c r="F28" s="41">
        <v>3.9906623333713802</v>
      </c>
      <c r="G28" s="41">
        <v>7.801655940429969E-2</v>
      </c>
      <c r="H28" s="41">
        <v>0.8751701300910939</v>
      </c>
      <c r="I28" s="41">
        <v>3.2808288226311459</v>
      </c>
      <c r="J28" s="41">
        <v>3.5279191495815585</v>
      </c>
      <c r="K28" s="41">
        <v>2.5275298583167825</v>
      </c>
      <c r="L28" s="41">
        <v>7.9390890848110532E-2</v>
      </c>
      <c r="M28" s="41"/>
      <c r="N28" s="41">
        <f t="shared" si="0"/>
        <v>3.5907979675675681</v>
      </c>
      <c r="O28" s="41">
        <f t="shared" si="4"/>
        <v>6.055449007898341</v>
      </c>
      <c r="P28" s="24">
        <f t="shared" si="1"/>
        <v>30.290926287967377</v>
      </c>
      <c r="Q28" s="3">
        <v>2.25</v>
      </c>
      <c r="R28" s="3">
        <v>100.02</v>
      </c>
      <c r="T28" s="41">
        <v>12.96</v>
      </c>
      <c r="U28" s="41">
        <v>88.2</v>
      </c>
      <c r="V28" s="41">
        <v>17.420000000000002</v>
      </c>
      <c r="W28" s="41">
        <v>83.47</v>
      </c>
      <c r="X28" s="41">
        <v>222.1</v>
      </c>
      <c r="Y28" s="41">
        <v>18.61</v>
      </c>
      <c r="Z28" s="41">
        <v>185.1</v>
      </c>
      <c r="AA28" s="41">
        <v>6.33</v>
      </c>
      <c r="AB28" s="41">
        <v>3.83</v>
      </c>
      <c r="AC28" s="41">
        <v>733.2</v>
      </c>
      <c r="AD28" s="41">
        <v>18.309999999999999</v>
      </c>
      <c r="AE28" s="41">
        <v>36.46</v>
      </c>
      <c r="AF28" s="41">
        <v>4.03</v>
      </c>
      <c r="AG28" s="41">
        <v>15.39</v>
      </c>
      <c r="AH28" s="41">
        <v>3.26</v>
      </c>
      <c r="AI28" s="41">
        <v>0.871</v>
      </c>
      <c r="AJ28" s="41">
        <v>2.94</v>
      </c>
      <c r="AK28" s="41">
        <v>0.46600000000000003</v>
      </c>
      <c r="AL28" s="41">
        <v>3.06</v>
      </c>
      <c r="AM28" s="41">
        <v>0.65200000000000002</v>
      </c>
      <c r="AN28" s="41">
        <v>2.0049999999999999</v>
      </c>
      <c r="AO28" s="41">
        <v>0.28399999999999997</v>
      </c>
      <c r="AP28" s="41">
        <v>2.1539999999999999</v>
      </c>
      <c r="AQ28" s="41">
        <v>0.33400000000000002</v>
      </c>
      <c r="AR28" s="41">
        <v>1.0469999999999999</v>
      </c>
      <c r="AS28" s="41">
        <v>0.19400000000000001</v>
      </c>
      <c r="AT28" s="77">
        <v>12.37</v>
      </c>
      <c r="AU28" s="41">
        <v>8.1999999999999993</v>
      </c>
      <c r="AV28" s="41">
        <v>1.851</v>
      </c>
    </row>
    <row r="29" spans="1:48">
      <c r="A29" t="s">
        <v>879</v>
      </c>
      <c r="B29" t="s">
        <v>908</v>
      </c>
      <c r="C29" s="41">
        <v>69.38658646421311</v>
      </c>
      <c r="D29" s="41">
        <v>0.323708156638435</v>
      </c>
      <c r="E29" s="41">
        <v>16.545083561520009</v>
      </c>
      <c r="F29" s="41">
        <v>3.7261089640844758</v>
      </c>
      <c r="G29" s="41">
        <v>6.3725570191494885E-2</v>
      </c>
      <c r="H29" s="41">
        <v>0.7192090355223737</v>
      </c>
      <c r="I29" s="41">
        <v>3.3059557441237799</v>
      </c>
      <c r="J29" s="41">
        <v>3.8253753997135256</v>
      </c>
      <c r="K29" s="41">
        <v>2.4354828671901978</v>
      </c>
      <c r="L29" s="41">
        <v>6.85126595734563E-2</v>
      </c>
      <c r="M29" s="41"/>
      <c r="N29" s="41">
        <f t="shared" si="0"/>
        <v>3.3527528458832117</v>
      </c>
      <c r="O29" s="41">
        <f t="shared" si="4"/>
        <v>6.2608582669037229</v>
      </c>
      <c r="P29" s="24">
        <f t="shared" si="1"/>
        <v>27.664683564961891</v>
      </c>
      <c r="Q29" s="3">
        <v>1.59</v>
      </c>
      <c r="R29" s="3">
        <v>100.18</v>
      </c>
      <c r="T29" s="41">
        <v>12.35</v>
      </c>
      <c r="U29" s="41">
        <v>85.3</v>
      </c>
      <c r="V29" s="41">
        <v>16.899999999999999</v>
      </c>
      <c r="W29" s="41">
        <v>72.8</v>
      </c>
      <c r="X29" s="41">
        <v>220.2</v>
      </c>
      <c r="Y29" s="41">
        <v>19.22</v>
      </c>
      <c r="Z29" s="41">
        <v>177.9</v>
      </c>
      <c r="AA29" s="41">
        <v>6.18</v>
      </c>
      <c r="AB29" s="41">
        <v>3.1779999999999999</v>
      </c>
      <c r="AC29" s="41">
        <v>683.1</v>
      </c>
      <c r="AD29" s="41">
        <v>19.43</v>
      </c>
      <c r="AE29" s="41">
        <v>38.06</v>
      </c>
      <c r="AF29" s="41">
        <v>4.18</v>
      </c>
      <c r="AG29" s="41">
        <v>15.81</v>
      </c>
      <c r="AH29" s="41">
        <v>3.19</v>
      </c>
      <c r="AI29" s="41">
        <v>0.88</v>
      </c>
      <c r="AJ29" s="41">
        <v>3.06</v>
      </c>
      <c r="AK29" s="41">
        <v>0.48799999999999999</v>
      </c>
      <c r="AL29" s="41">
        <v>3.3</v>
      </c>
      <c r="AM29" s="41">
        <v>0.68400000000000005</v>
      </c>
      <c r="AN29" s="41">
        <v>2.06</v>
      </c>
      <c r="AO29" s="41">
        <v>0.30299999999999999</v>
      </c>
      <c r="AP29" s="41">
        <v>2.1</v>
      </c>
      <c r="AQ29" s="41">
        <v>0.34</v>
      </c>
      <c r="AR29" s="41">
        <v>1.07</v>
      </c>
      <c r="AS29" s="41">
        <v>0.29399999999999998</v>
      </c>
      <c r="AT29" s="77">
        <v>13.01</v>
      </c>
      <c r="AU29" s="41">
        <v>8.3800000000000008</v>
      </c>
      <c r="AV29" s="41">
        <v>1.956</v>
      </c>
    </row>
    <row r="30" spans="1:48">
      <c r="A30" t="s">
        <v>880</v>
      </c>
      <c r="B30" t="s">
        <v>908</v>
      </c>
      <c r="C30" s="41">
        <v>69.852735053806185</v>
      </c>
      <c r="D30" s="41">
        <v>0.36021334220538787</v>
      </c>
      <c r="E30" s="41">
        <v>16.281233734340116</v>
      </c>
      <c r="F30" s="41">
        <v>3.6404173116569543</v>
      </c>
      <c r="G30" s="41">
        <v>4.9062814910786769E-2</v>
      </c>
      <c r="H30" s="41">
        <v>0.67500641154599261</v>
      </c>
      <c r="I30" s="41">
        <v>3.0437305549644016</v>
      </c>
      <c r="J30" s="41">
        <v>3.9160082430955532</v>
      </c>
      <c r="K30" s="41">
        <v>2.3674593224103138</v>
      </c>
      <c r="L30" s="41">
        <v>9.4443368660909507E-2</v>
      </c>
      <c r="M30" s="41"/>
      <c r="N30" s="41">
        <f t="shared" si="0"/>
        <v>3.2756474970289275</v>
      </c>
      <c r="O30" s="41">
        <f t="shared" si="4"/>
        <v>6.2834675655058669</v>
      </c>
      <c r="P30" s="24">
        <f t="shared" si="1"/>
        <v>26.868207013739678</v>
      </c>
      <c r="Q30" s="3">
        <v>1.25</v>
      </c>
      <c r="R30" s="3">
        <v>100.16</v>
      </c>
      <c r="T30" s="41">
        <v>12.49</v>
      </c>
      <c r="U30" s="41">
        <v>82.5</v>
      </c>
      <c r="V30" s="41">
        <v>16.600000000000001</v>
      </c>
      <c r="W30" s="41">
        <v>82.3</v>
      </c>
      <c r="X30" s="41">
        <v>202.2</v>
      </c>
      <c r="Y30" s="41">
        <v>23.82</v>
      </c>
      <c r="Z30" s="41">
        <v>170.4</v>
      </c>
      <c r="AA30" s="41">
        <v>6</v>
      </c>
      <c r="AB30" s="41">
        <v>4.7300000000000004</v>
      </c>
      <c r="AC30" s="41">
        <v>679.8</v>
      </c>
      <c r="AD30" s="41">
        <v>25.03</v>
      </c>
      <c r="AE30" s="41">
        <v>51.98</v>
      </c>
      <c r="AF30" s="41">
        <v>5.7</v>
      </c>
      <c r="AG30" s="41">
        <v>21.71</v>
      </c>
      <c r="AH30" s="41">
        <v>4.41</v>
      </c>
      <c r="AI30" s="41">
        <v>1.0349999999999999</v>
      </c>
      <c r="AJ30" s="41">
        <v>4.05</v>
      </c>
      <c r="AK30" s="41">
        <v>0.66</v>
      </c>
      <c r="AL30" s="41">
        <v>4.22</v>
      </c>
      <c r="AM30" s="41">
        <v>0.84499999999999997</v>
      </c>
      <c r="AN30" s="41">
        <v>2.5129999999999999</v>
      </c>
      <c r="AO30" s="41">
        <v>0.36299999999999999</v>
      </c>
      <c r="AP30" s="41">
        <v>2.68</v>
      </c>
      <c r="AQ30" s="41">
        <v>0.40200000000000002</v>
      </c>
      <c r="AR30" s="41">
        <v>1.115</v>
      </c>
      <c r="AS30" s="41">
        <v>0.26200000000000001</v>
      </c>
      <c r="AT30" s="77">
        <v>13.04</v>
      </c>
      <c r="AU30" s="41">
        <v>8.41</v>
      </c>
      <c r="AV30" s="41">
        <v>2.109</v>
      </c>
    </row>
    <row r="31" spans="1:48">
      <c r="A31" t="s">
        <v>881</v>
      </c>
      <c r="B31" t="s">
        <v>908</v>
      </c>
      <c r="C31" s="41">
        <v>69.871067118419717</v>
      </c>
      <c r="D31" s="41">
        <v>0.36730924696327255</v>
      </c>
      <c r="E31" s="41">
        <v>16.060776877021524</v>
      </c>
      <c r="F31" s="41">
        <v>3.7484004544061968</v>
      </c>
      <c r="G31" s="41">
        <v>5.3622756553957242E-2</v>
      </c>
      <c r="H31" s="41">
        <v>0.722413144307263</v>
      </c>
      <c r="I31" s="41">
        <v>3.209178712847518</v>
      </c>
      <c r="J31" s="41">
        <v>3.8393075024594401</v>
      </c>
      <c r="K31" s="41">
        <v>2.5041008642659044</v>
      </c>
      <c r="L31" s="41">
        <v>8.8702682024752164E-2</v>
      </c>
      <c r="M31" s="41"/>
      <c r="N31" s="41">
        <f t="shared" si="0"/>
        <v>3.372810728874696</v>
      </c>
      <c r="O31" s="41">
        <f t="shared" si="4"/>
        <v>6.3434083667253445</v>
      </c>
      <c r="P31" s="24">
        <f t="shared" si="1"/>
        <v>27.634285929575562</v>
      </c>
      <c r="Q31" s="3">
        <v>1.45</v>
      </c>
      <c r="R31" s="3">
        <v>100.02</v>
      </c>
      <c r="T31" s="41">
        <v>12.37</v>
      </c>
      <c r="U31" s="41">
        <v>83.57</v>
      </c>
      <c r="V31" s="41">
        <v>16.260000000000002</v>
      </c>
      <c r="W31" s="41">
        <v>82.3</v>
      </c>
      <c r="X31" s="41">
        <v>211.5</v>
      </c>
      <c r="Y31" s="41">
        <v>20.28</v>
      </c>
      <c r="Z31" s="41">
        <v>170.6</v>
      </c>
      <c r="AA31" s="41">
        <v>6.27</v>
      </c>
      <c r="AB31" s="41">
        <v>3.5710000000000002</v>
      </c>
      <c r="AC31" s="41">
        <v>695</v>
      </c>
      <c r="AD31" s="41">
        <v>22.8</v>
      </c>
      <c r="AE31" s="41">
        <v>41.18</v>
      </c>
      <c r="AF31" s="41">
        <v>4.8499999999999996</v>
      </c>
      <c r="AG31" s="41">
        <v>18.260000000000002</v>
      </c>
      <c r="AH31" s="41">
        <v>3.75</v>
      </c>
      <c r="AI31" s="41">
        <v>0.94499999999999995</v>
      </c>
      <c r="AJ31" s="41">
        <v>3.48</v>
      </c>
      <c r="AK31" s="41">
        <v>0.56699999999999995</v>
      </c>
      <c r="AL31" s="41">
        <v>3.39</v>
      </c>
      <c r="AM31" s="41">
        <v>0.72899999999999998</v>
      </c>
      <c r="AN31" s="41">
        <v>2.15</v>
      </c>
      <c r="AO31" s="41">
        <v>0.314</v>
      </c>
      <c r="AP31" s="41">
        <v>2.2999999999999998</v>
      </c>
      <c r="AQ31" s="41">
        <v>0.34399999999999997</v>
      </c>
      <c r="AR31" s="41">
        <v>1.109</v>
      </c>
      <c r="AS31" s="41">
        <v>0.222</v>
      </c>
      <c r="AT31" s="77">
        <v>12.77</v>
      </c>
      <c r="AU31" s="41">
        <v>8.31</v>
      </c>
      <c r="AV31" s="41">
        <v>1.9510000000000001</v>
      </c>
    </row>
    <row r="32" spans="1:48">
      <c r="A32" t="s">
        <v>882</v>
      </c>
      <c r="B32" t="s">
        <v>908</v>
      </c>
      <c r="C32" s="41">
        <v>69.451485753850235</v>
      </c>
      <c r="D32" s="41">
        <v>0.33893804050237469</v>
      </c>
      <c r="E32" s="41">
        <v>16.556609736055396</v>
      </c>
      <c r="F32" s="41">
        <v>3.6952737326401515</v>
      </c>
      <c r="G32" s="41">
        <v>4.5074249293054078E-2</v>
      </c>
      <c r="H32" s="41">
        <v>0.6773402495806562</v>
      </c>
      <c r="I32" s="41">
        <v>3.2829589281018077</v>
      </c>
      <c r="J32" s="41">
        <v>3.8346432092450931</v>
      </c>
      <c r="K32" s="41">
        <v>2.4438215433036805</v>
      </c>
      <c r="L32" s="41">
        <v>9.3628721235605866E-2</v>
      </c>
      <c r="M32" s="41"/>
      <c r="N32" s="41">
        <f t="shared" si="0"/>
        <v>3.3250073046296085</v>
      </c>
      <c r="O32" s="41">
        <f t="shared" si="4"/>
        <v>6.2784647525487731</v>
      </c>
      <c r="P32" s="24">
        <f t="shared" si="1"/>
        <v>26.642749939044947</v>
      </c>
      <c r="Q32" s="3">
        <v>1.41</v>
      </c>
      <c r="R32" s="3">
        <v>100.1</v>
      </c>
      <c r="T32" s="41">
        <v>13.03</v>
      </c>
      <c r="U32" s="41">
        <v>87.9</v>
      </c>
      <c r="V32" s="41">
        <v>16.329999999999998</v>
      </c>
      <c r="W32" s="41">
        <v>80.930000000000007</v>
      </c>
      <c r="X32" s="41">
        <v>218.1</v>
      </c>
      <c r="Y32" s="41">
        <v>21.7</v>
      </c>
      <c r="Z32" s="41">
        <v>168.9</v>
      </c>
      <c r="AA32" s="41">
        <v>6.17</v>
      </c>
      <c r="AB32" s="41">
        <v>3.52</v>
      </c>
      <c r="AC32" s="41">
        <v>662.4</v>
      </c>
      <c r="AD32" s="41">
        <v>25.68</v>
      </c>
      <c r="AE32" s="41">
        <v>41.03</v>
      </c>
      <c r="AF32" s="41">
        <v>5.59</v>
      </c>
      <c r="AG32" s="41">
        <v>20.96</v>
      </c>
      <c r="AH32" s="41">
        <v>4.3</v>
      </c>
      <c r="AI32" s="41">
        <v>1.1100000000000001</v>
      </c>
      <c r="AJ32" s="41">
        <v>3.76</v>
      </c>
      <c r="AK32" s="41">
        <v>0.61899999999999999</v>
      </c>
      <c r="AL32" s="41">
        <v>3.85</v>
      </c>
      <c r="AM32" s="41">
        <v>0.8</v>
      </c>
      <c r="AN32" s="41">
        <v>2.35</v>
      </c>
      <c r="AO32" s="41">
        <v>0.34300000000000003</v>
      </c>
      <c r="AP32" s="41">
        <v>2.44</v>
      </c>
      <c r="AQ32" s="41">
        <v>0.35399999999999998</v>
      </c>
      <c r="AR32" s="41">
        <v>1.0620000000000001</v>
      </c>
      <c r="AS32" s="41">
        <v>0.27600000000000002</v>
      </c>
      <c r="AT32" s="77">
        <v>12.6</v>
      </c>
      <c r="AU32" s="41">
        <v>8.18</v>
      </c>
      <c r="AV32" s="41">
        <v>1.9410000000000001</v>
      </c>
    </row>
    <row r="33" spans="1:48">
      <c r="A33" t="s">
        <v>883</v>
      </c>
      <c r="B33" t="s">
        <v>908</v>
      </c>
      <c r="C33" s="41">
        <v>68.949112497769917</v>
      </c>
      <c r="D33" s="41">
        <v>0.3588850150890634</v>
      </c>
      <c r="E33" s="41">
        <v>16.895360452473675</v>
      </c>
      <c r="F33" s="41">
        <v>3.7520693603898696</v>
      </c>
      <c r="G33" s="41">
        <v>0.10027567364352449</v>
      </c>
      <c r="H33" s="41">
        <v>0.44894556237020422</v>
      </c>
      <c r="I33" s="41">
        <v>2.8945555278543145</v>
      </c>
      <c r="J33" s="41">
        <v>3.476154434986757</v>
      </c>
      <c r="K33" s="41">
        <v>2.5968298164178711</v>
      </c>
      <c r="L33" s="41">
        <v>7.1278429873412513E-2</v>
      </c>
      <c r="M33" s="41"/>
      <c r="N33" s="41">
        <f t="shared" si="0"/>
        <v>3.3761120104788049</v>
      </c>
      <c r="O33" s="41">
        <f t="shared" si="4"/>
        <v>6.0729842514046286</v>
      </c>
      <c r="P33" s="24">
        <f t="shared" si="1"/>
        <v>19.164614090717187</v>
      </c>
      <c r="Q33" s="3">
        <v>2.5099999999999998</v>
      </c>
      <c r="R33" s="3">
        <v>100.05</v>
      </c>
      <c r="T33" s="41">
        <v>12.42</v>
      </c>
      <c r="U33" s="41">
        <v>82.68</v>
      </c>
      <c r="V33" s="41">
        <v>17.21</v>
      </c>
      <c r="W33" s="41">
        <v>84.71</v>
      </c>
      <c r="X33" s="41">
        <v>202.4</v>
      </c>
      <c r="Y33" s="41">
        <v>21.58</v>
      </c>
      <c r="Z33" s="41">
        <v>176.7</v>
      </c>
      <c r="AA33" s="41">
        <v>6.38</v>
      </c>
      <c r="AB33" s="41">
        <v>3.81</v>
      </c>
      <c r="AC33" s="41">
        <v>890</v>
      </c>
      <c r="AD33" s="41">
        <v>28.04</v>
      </c>
      <c r="AE33" s="41">
        <v>49.69</v>
      </c>
      <c r="AF33" s="41">
        <v>5.5259999999999998</v>
      </c>
      <c r="AG33" s="41">
        <v>20.48</v>
      </c>
      <c r="AH33" s="41">
        <v>3.99</v>
      </c>
      <c r="AI33" s="41">
        <v>1.0329999999999999</v>
      </c>
      <c r="AJ33" s="41">
        <v>3.91</v>
      </c>
      <c r="AK33" s="41">
        <v>0.60299999999999998</v>
      </c>
      <c r="AL33" s="41">
        <v>3.73</v>
      </c>
      <c r="AM33" s="41">
        <v>0.77600000000000002</v>
      </c>
      <c r="AN33" s="41">
        <v>2.1680000000000001</v>
      </c>
      <c r="AO33" s="41">
        <v>0.34</v>
      </c>
      <c r="AP33" s="41">
        <v>2.29</v>
      </c>
      <c r="AQ33" s="41">
        <v>0.33600000000000002</v>
      </c>
      <c r="AR33" s="41">
        <v>1.1040000000000001</v>
      </c>
      <c r="AS33" s="41">
        <v>0.27600000000000002</v>
      </c>
      <c r="AT33" s="77">
        <v>14.49</v>
      </c>
      <c r="AU33" s="41">
        <v>8.8699999999999992</v>
      </c>
      <c r="AV33" s="41">
        <v>2.0529999999999999</v>
      </c>
    </row>
    <row r="34" spans="1:48">
      <c r="A34" t="s">
        <v>884</v>
      </c>
      <c r="B34" t="s">
        <v>908</v>
      </c>
      <c r="C34" s="41">
        <v>70.421575694779875</v>
      </c>
      <c r="D34" s="41">
        <v>0.31095779670936063</v>
      </c>
      <c r="E34" s="41">
        <v>16.895373621208595</v>
      </c>
      <c r="F34" s="41">
        <v>3.553760134054329</v>
      </c>
      <c r="G34" s="41">
        <v>7.3305331007504276E-2</v>
      </c>
      <c r="H34" s="41">
        <v>0.35816073590559144</v>
      </c>
      <c r="I34" s="41">
        <v>2.4921741770489092</v>
      </c>
      <c r="J34" s="41">
        <v>3.1329538840252407</v>
      </c>
      <c r="K34" s="41">
        <v>2.8193561629016117</v>
      </c>
      <c r="L34" s="41">
        <v>3.8754499147046401E-2</v>
      </c>
      <c r="M34" s="41"/>
      <c r="N34" s="41">
        <f t="shared" si="0"/>
        <v>3.1976733686220853</v>
      </c>
      <c r="O34" s="41">
        <f t="shared" si="4"/>
        <v>5.9523100469268524</v>
      </c>
      <c r="P34" s="24">
        <f t="shared" si="1"/>
        <v>16.645429897339838</v>
      </c>
      <c r="Q34" s="3">
        <v>2.88</v>
      </c>
      <c r="R34" s="3">
        <v>100.2</v>
      </c>
      <c r="T34" s="41">
        <v>11.65</v>
      </c>
      <c r="U34" s="41">
        <v>74</v>
      </c>
      <c r="V34" s="41">
        <v>16.43</v>
      </c>
      <c r="W34" s="41">
        <v>86.7</v>
      </c>
      <c r="X34" s="41">
        <v>173.9</v>
      </c>
      <c r="Y34" s="41">
        <v>16.82</v>
      </c>
      <c r="Z34" s="41">
        <v>170.2</v>
      </c>
      <c r="AA34" s="41">
        <v>6.21</v>
      </c>
      <c r="AB34" s="41">
        <v>3.16</v>
      </c>
      <c r="AC34" s="41">
        <v>786</v>
      </c>
      <c r="AD34" s="41">
        <v>18.45</v>
      </c>
      <c r="AE34" s="41">
        <v>36</v>
      </c>
      <c r="AF34" s="41">
        <v>3.89</v>
      </c>
      <c r="AG34" s="41">
        <v>14.68</v>
      </c>
      <c r="AH34" s="41">
        <v>2.93</v>
      </c>
      <c r="AI34" s="41">
        <v>0.749</v>
      </c>
      <c r="AJ34" s="41">
        <v>2.75</v>
      </c>
      <c r="AK34" s="41">
        <v>0.42199999999999999</v>
      </c>
      <c r="AL34" s="41">
        <v>2.75</v>
      </c>
      <c r="AM34" s="41">
        <v>0.61299999999999999</v>
      </c>
      <c r="AN34" s="41">
        <v>1.86</v>
      </c>
      <c r="AO34" s="41">
        <v>0.27700000000000002</v>
      </c>
      <c r="AP34" s="41">
        <v>2.0099999999999998</v>
      </c>
      <c r="AQ34" s="41">
        <v>0.29899999999999999</v>
      </c>
      <c r="AR34" s="41">
        <v>1.046</v>
      </c>
      <c r="AS34" s="41">
        <v>0.35299999999999998</v>
      </c>
      <c r="AT34" s="77">
        <v>14.64</v>
      </c>
      <c r="AU34" s="41">
        <v>9.41</v>
      </c>
      <c r="AV34" s="41">
        <v>2.16</v>
      </c>
    </row>
    <row r="35" spans="1:48">
      <c r="A35" t="s">
        <v>885</v>
      </c>
      <c r="B35" t="s">
        <v>908</v>
      </c>
      <c r="C35" s="41">
        <v>69.496495934861485</v>
      </c>
      <c r="D35" s="41">
        <v>0.36861282021329489</v>
      </c>
      <c r="E35" s="41">
        <v>17.184625843746566</v>
      </c>
      <c r="F35" s="41">
        <v>3.8440981130725929</v>
      </c>
      <c r="G35" s="41">
        <v>8.1867079535355033E-2</v>
      </c>
      <c r="H35" s="41">
        <v>0.50979075468943702</v>
      </c>
      <c r="I35" s="41">
        <v>2.7696119448370426</v>
      </c>
      <c r="J35" s="41">
        <v>3.3773947992787856</v>
      </c>
      <c r="K35" s="41">
        <v>2.5791752490784416</v>
      </c>
      <c r="L35" s="41">
        <v>7.0342554495833196E-2</v>
      </c>
      <c r="M35" s="41"/>
      <c r="N35" s="41">
        <f t="shared" si="0"/>
        <v>3.4589194821427194</v>
      </c>
      <c r="O35" s="41">
        <f t="shared" si="4"/>
        <v>5.9565700483572268</v>
      </c>
      <c r="P35" s="24">
        <f t="shared" si="1"/>
        <v>20.808918262783045</v>
      </c>
      <c r="Q35" s="3">
        <v>2.67</v>
      </c>
      <c r="R35" s="3">
        <v>100.08</v>
      </c>
      <c r="T35" s="41">
        <v>12.73</v>
      </c>
      <c r="U35" s="41">
        <v>82</v>
      </c>
      <c r="V35" s="41">
        <v>16.98</v>
      </c>
      <c r="W35" s="41">
        <v>80.400000000000006</v>
      </c>
      <c r="X35" s="41">
        <v>187.2</v>
      </c>
      <c r="Y35" s="41">
        <v>19.059999999999999</v>
      </c>
      <c r="Z35" s="41">
        <v>176.8</v>
      </c>
      <c r="AA35" s="41">
        <v>6.18</v>
      </c>
      <c r="AB35" s="41">
        <v>4.16</v>
      </c>
      <c r="AC35" s="41">
        <v>822</v>
      </c>
      <c r="AD35" s="41">
        <v>21.33</v>
      </c>
      <c r="AE35" s="41">
        <v>41.13</v>
      </c>
      <c r="AF35" s="41">
        <v>4.6900000000000004</v>
      </c>
      <c r="AG35" s="41">
        <v>17.95</v>
      </c>
      <c r="AH35" s="41">
        <v>3.65</v>
      </c>
      <c r="AI35" s="41">
        <v>0.90400000000000003</v>
      </c>
      <c r="AJ35" s="41">
        <v>3.38</v>
      </c>
      <c r="AK35" s="41">
        <v>0.55600000000000005</v>
      </c>
      <c r="AL35" s="41">
        <v>3.26</v>
      </c>
      <c r="AM35" s="41">
        <v>0.68500000000000005</v>
      </c>
      <c r="AN35" s="41">
        <v>2.0499999999999998</v>
      </c>
      <c r="AO35" s="41">
        <v>0.28599999999999998</v>
      </c>
      <c r="AP35" s="41">
        <v>2.16</v>
      </c>
      <c r="AQ35" s="41">
        <v>0.32600000000000001</v>
      </c>
      <c r="AR35" s="41">
        <v>1.089</v>
      </c>
      <c r="AS35" s="41">
        <v>0.35699999999999998</v>
      </c>
      <c r="AT35" s="77">
        <v>13.59</v>
      </c>
      <c r="AU35" s="41">
        <v>8.7899999999999991</v>
      </c>
      <c r="AV35" s="41">
        <v>2.0699999999999998</v>
      </c>
    </row>
    <row r="36" spans="1:48">
      <c r="A36" t="s">
        <v>886</v>
      </c>
      <c r="B36" t="s">
        <v>908</v>
      </c>
      <c r="C36" s="41">
        <v>69.853524374979258</v>
      </c>
      <c r="D36" s="41">
        <v>0.36797471639556467</v>
      </c>
      <c r="E36" s="41">
        <v>16.949449925594585</v>
      </c>
      <c r="F36" s="41">
        <v>2.9840138716998283</v>
      </c>
      <c r="G36" s="41">
        <v>4.1042717742878723E-2</v>
      </c>
      <c r="H36" s="41">
        <v>0.44849429813530722</v>
      </c>
      <c r="I36" s="41">
        <v>3.1561849944273739</v>
      </c>
      <c r="J36" s="41">
        <v>3.7759300323448421</v>
      </c>
      <c r="K36" s="41">
        <v>2.5169446655820371</v>
      </c>
      <c r="L36" s="41">
        <v>5.861926161626653E-2</v>
      </c>
      <c r="M36" s="41"/>
      <c r="N36" s="41">
        <f t="shared" si="0"/>
        <v>2.6850156817555058</v>
      </c>
      <c r="O36" s="41">
        <f t="shared" si="4"/>
        <v>6.2928746979268793</v>
      </c>
      <c r="P36" s="24">
        <f t="shared" si="1"/>
        <v>22.946815268025407</v>
      </c>
      <c r="Q36" s="3">
        <v>1.93</v>
      </c>
      <c r="R36" s="3">
        <v>100.16</v>
      </c>
      <c r="T36" s="41">
        <v>12.89</v>
      </c>
      <c r="U36" s="41">
        <v>65.400000000000006</v>
      </c>
      <c r="V36" s="41">
        <v>17.39</v>
      </c>
      <c r="W36" s="41">
        <v>84.6</v>
      </c>
      <c r="X36" s="41">
        <v>210.2</v>
      </c>
      <c r="Y36" s="41">
        <v>19.46</v>
      </c>
      <c r="Z36" s="41">
        <v>179.7</v>
      </c>
      <c r="AA36" s="41">
        <v>6.52</v>
      </c>
      <c r="AB36" s="41">
        <v>3.92</v>
      </c>
      <c r="AC36" s="41">
        <v>687</v>
      </c>
      <c r="AD36" s="41">
        <v>19.690000000000001</v>
      </c>
      <c r="AE36" s="41">
        <v>37.299999999999997</v>
      </c>
      <c r="AF36" s="41">
        <v>4.4000000000000004</v>
      </c>
      <c r="AG36" s="41">
        <v>16.23</v>
      </c>
      <c r="AH36" s="41">
        <v>3.54</v>
      </c>
      <c r="AI36" s="41">
        <v>0.86</v>
      </c>
      <c r="AJ36" s="41">
        <v>3.19</v>
      </c>
      <c r="AK36" s="41">
        <v>0.52300000000000002</v>
      </c>
      <c r="AL36" s="41">
        <v>3.28</v>
      </c>
      <c r="AM36" s="41">
        <v>0.69899999999999995</v>
      </c>
      <c r="AN36" s="41">
        <v>2.23</v>
      </c>
      <c r="AO36" s="41">
        <v>0.30299999999999999</v>
      </c>
      <c r="AP36" s="41">
        <v>2.1800000000000002</v>
      </c>
      <c r="AQ36" s="41">
        <v>0.34599999999999997</v>
      </c>
      <c r="AR36" s="41">
        <v>1.01</v>
      </c>
      <c r="AS36" s="41">
        <v>0.28100000000000003</v>
      </c>
      <c r="AT36" s="77">
        <v>12.77</v>
      </c>
      <c r="AU36" s="41">
        <v>8.2100000000000009</v>
      </c>
      <c r="AV36" s="41">
        <v>2.0270000000000001</v>
      </c>
    </row>
    <row r="37" spans="1:48" s="110" customFormat="1">
      <c r="A37" s="108" t="s">
        <v>632</v>
      </c>
      <c r="B37" s="108"/>
      <c r="C37" s="109">
        <f t="shared" ref="C37:L37" si="5">AVERAGE(C12:C36)</f>
        <v>69.395547599999944</v>
      </c>
      <c r="D37" s="109">
        <f>AVERAGE(D12:D36)</f>
        <v>0.33598686580421827</v>
      </c>
      <c r="E37" s="109">
        <f t="shared" si="5"/>
        <v>16.557378449597962</v>
      </c>
      <c r="F37" s="109">
        <f>AVERAGE(F12:F36)</f>
        <v>3.6568000334782296</v>
      </c>
      <c r="G37" s="109">
        <f t="shared" si="5"/>
        <v>6.7998566071116637E-2</v>
      </c>
      <c r="H37" s="109">
        <f t="shared" si="5"/>
        <v>0.5670169122877956</v>
      </c>
      <c r="I37" s="109">
        <f t="shared" si="5"/>
        <v>3.143797588136692</v>
      </c>
      <c r="J37" s="109">
        <f t="shared" si="5"/>
        <v>3.7060097877819955</v>
      </c>
      <c r="K37" s="109">
        <f t="shared" si="5"/>
        <v>2.5325109616796397</v>
      </c>
      <c r="L37" s="109">
        <f t="shared" si="5"/>
        <v>7.9555381009998719E-2</v>
      </c>
      <c r="M37" s="109"/>
      <c r="N37" s="109"/>
      <c r="O37" s="109"/>
      <c r="P37" s="144"/>
      <c r="Q37" s="109"/>
      <c r="R37" s="109"/>
      <c r="S37" s="109"/>
      <c r="T37" s="109">
        <f t="shared" ref="T37:AV37" si="6">AVERAGE(T12:T36)</f>
        <v>13.027999999999999</v>
      </c>
      <c r="U37" s="109">
        <f t="shared" si="6"/>
        <v>77.274000000000001</v>
      </c>
      <c r="V37" s="109">
        <f t="shared" si="6"/>
        <v>16.622399999999999</v>
      </c>
      <c r="W37" s="109">
        <f t="shared" si="6"/>
        <v>79.616399999999999</v>
      </c>
      <c r="X37" s="109">
        <f t="shared" si="6"/>
        <v>203.98399999999995</v>
      </c>
      <c r="Y37" s="109">
        <f t="shared" si="6"/>
        <v>19.353999999999999</v>
      </c>
      <c r="Z37" s="109">
        <f t="shared" si="6"/>
        <v>169.88800000000001</v>
      </c>
      <c r="AA37" s="109">
        <f t="shared" si="6"/>
        <v>6.0964</v>
      </c>
      <c r="AB37" s="109">
        <f t="shared" si="6"/>
        <v>3.74932</v>
      </c>
      <c r="AC37" s="109">
        <f t="shared" si="6"/>
        <v>726.62799999999993</v>
      </c>
      <c r="AD37" s="109">
        <f t="shared" si="6"/>
        <v>20.840000000000003</v>
      </c>
      <c r="AE37" s="109">
        <f t="shared" si="6"/>
        <v>40.410400000000003</v>
      </c>
      <c r="AF37" s="109">
        <f t="shared" si="6"/>
        <v>4.5286799999999996</v>
      </c>
      <c r="AG37" s="109">
        <f t="shared" si="6"/>
        <v>17.264400000000002</v>
      </c>
      <c r="AH37" s="109">
        <f t="shared" si="6"/>
        <v>3.5312000000000001</v>
      </c>
      <c r="AI37" s="109">
        <f t="shared" si="6"/>
        <v>0.91387999999999991</v>
      </c>
      <c r="AJ37" s="109">
        <f t="shared" si="6"/>
        <v>3.3271999999999995</v>
      </c>
      <c r="AK37" s="109">
        <f t="shared" si="6"/>
        <v>0.52079999999999993</v>
      </c>
      <c r="AL37" s="109">
        <f t="shared" si="6"/>
        <v>3.3123999999999993</v>
      </c>
      <c r="AM37" s="109">
        <f t="shared" si="6"/>
        <v>0.69232000000000005</v>
      </c>
      <c r="AN37" s="109">
        <f t="shared" si="6"/>
        <v>2.0845599999999997</v>
      </c>
      <c r="AO37" s="109">
        <f t="shared" si="6"/>
        <v>0.30603999999999998</v>
      </c>
      <c r="AP37" s="109">
        <f t="shared" si="6"/>
        <v>2.1805599999999994</v>
      </c>
      <c r="AQ37" s="109">
        <f t="shared" si="6"/>
        <v>0.33500000000000008</v>
      </c>
      <c r="AR37" s="109">
        <f t="shared" si="6"/>
        <v>0.98592000000000013</v>
      </c>
      <c r="AS37" s="109">
        <f t="shared" si="6"/>
        <v>0.24828</v>
      </c>
      <c r="AT37" s="109">
        <f t="shared" si="6"/>
        <v>13.624799999999999</v>
      </c>
      <c r="AU37" s="109">
        <f t="shared" si="6"/>
        <v>8.4192</v>
      </c>
      <c r="AV37" s="109">
        <f t="shared" si="6"/>
        <v>2.0050000000000003</v>
      </c>
    </row>
    <row r="38" spans="1:48" s="111" customFormat="1">
      <c r="A38" s="108" t="s">
        <v>909</v>
      </c>
      <c r="B38" s="108"/>
      <c r="C38" s="109">
        <f t="shared" ref="C38:L38" si="7">2*_xlfn.STDEV.P(C12:C36)</f>
        <v>0.9898364410162277</v>
      </c>
      <c r="D38" s="109">
        <f t="shared" si="7"/>
        <v>5.5985516624834031E-2</v>
      </c>
      <c r="E38" s="109">
        <f t="shared" si="7"/>
        <v>0.94342498403473052</v>
      </c>
      <c r="F38" s="109">
        <f t="shared" si="7"/>
        <v>0.43793325377938447</v>
      </c>
      <c r="G38" s="109">
        <f t="shared" si="7"/>
        <v>2.9165240212900862E-2</v>
      </c>
      <c r="H38" s="109">
        <f t="shared" si="7"/>
        <v>0.37925361009732284</v>
      </c>
      <c r="I38" s="109">
        <f t="shared" si="7"/>
        <v>0.45574859475481372</v>
      </c>
      <c r="J38" s="109">
        <f t="shared" si="7"/>
        <v>0.43923181110100123</v>
      </c>
      <c r="K38" s="109">
        <f t="shared" si="7"/>
        <v>0.22514622440909521</v>
      </c>
      <c r="L38" s="109">
        <f t="shared" si="7"/>
        <v>3.0483275354619227E-2</v>
      </c>
      <c r="M38" s="109"/>
      <c r="N38" s="109"/>
      <c r="O38" s="109"/>
      <c r="P38" s="144"/>
      <c r="Q38" s="109"/>
      <c r="R38" s="109"/>
      <c r="S38" s="109"/>
      <c r="T38" s="109">
        <f t="shared" ref="T38:AV38" si="8">2*_xlfn.STDEV.P(T12:T36)</f>
        <v>1.2130358609703176</v>
      </c>
      <c r="U38" s="109">
        <f t="shared" si="8"/>
        <v>12.306553701178895</v>
      </c>
      <c r="V38" s="109">
        <f t="shared" si="8"/>
        <v>1.0455280770978848</v>
      </c>
      <c r="W38" s="109">
        <f t="shared" si="8"/>
        <v>11.422512340111524</v>
      </c>
      <c r="X38" s="109">
        <f t="shared" si="8"/>
        <v>21.90676096551017</v>
      </c>
      <c r="Y38" s="109">
        <f t="shared" si="8"/>
        <v>3.4369754145178284</v>
      </c>
      <c r="Z38" s="109">
        <f t="shared" si="8"/>
        <v>12.095793649033537</v>
      </c>
      <c r="AA38" s="109">
        <f t="shared" si="8"/>
        <v>0.36207756075183645</v>
      </c>
      <c r="AB38" s="109">
        <f t="shared" si="8"/>
        <v>1.3106365744934794</v>
      </c>
      <c r="AC38" s="109">
        <f t="shared" si="8"/>
        <v>105.89639495280282</v>
      </c>
      <c r="AD38" s="109">
        <f t="shared" si="8"/>
        <v>4.5154915568516945</v>
      </c>
      <c r="AE38" s="109">
        <f t="shared" si="8"/>
        <v>7.2382328893176666</v>
      </c>
      <c r="AF38" s="109">
        <f t="shared" si="8"/>
        <v>0.89080039874261374</v>
      </c>
      <c r="AG38" s="109">
        <f t="shared" si="8"/>
        <v>3.2659801836508442</v>
      </c>
      <c r="AH38" s="109">
        <f t="shared" si="8"/>
        <v>0.63644814399917926</v>
      </c>
      <c r="AI38" s="109">
        <f t="shared" si="8"/>
        <v>0.15200770506786818</v>
      </c>
      <c r="AJ38" s="109">
        <f t="shared" si="8"/>
        <v>0.57595888742166312</v>
      </c>
      <c r="AK38" s="109">
        <f t="shared" si="8"/>
        <v>0.10233435395799401</v>
      </c>
      <c r="AL38" s="109">
        <f t="shared" si="8"/>
        <v>0.58986859553632776</v>
      </c>
      <c r="AM38" s="109">
        <f t="shared" si="8"/>
        <v>0.11744441408598368</v>
      </c>
      <c r="AN38" s="109">
        <f t="shared" si="8"/>
        <v>0.3295466364568147</v>
      </c>
      <c r="AO38" s="109">
        <f t="shared" si="8"/>
        <v>5.3875352435042136E-2</v>
      </c>
      <c r="AP38" s="109">
        <f t="shared" si="8"/>
        <v>0.36073484112295001</v>
      </c>
      <c r="AQ38" s="109">
        <f t="shared" si="8"/>
        <v>5.4261588623998103E-2</v>
      </c>
      <c r="AR38" s="109">
        <f t="shared" si="8"/>
        <v>0.24419331358577159</v>
      </c>
      <c r="AS38" s="109">
        <f t="shared" si="8"/>
        <v>0.1048709988509693</v>
      </c>
      <c r="AT38" s="109">
        <f t="shared" si="8"/>
        <v>1.6444731192695128</v>
      </c>
      <c r="AU38" s="109">
        <f t="shared" si="8"/>
        <v>0.72577506157210969</v>
      </c>
      <c r="AV38" s="109">
        <f t="shared" si="8"/>
        <v>0.17320785201600991</v>
      </c>
    </row>
    <row r="39" spans="1:48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24"/>
      <c r="Q39" s="3"/>
      <c r="R39" s="3"/>
    </row>
    <row r="40" spans="1:48">
      <c r="A40" s="28" t="s">
        <v>910</v>
      </c>
      <c r="B40" s="28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24"/>
      <c r="Q40" s="3"/>
      <c r="R40" s="3"/>
    </row>
    <row r="41" spans="1:48">
      <c r="A41" t="s">
        <v>894</v>
      </c>
      <c r="B41" t="s">
        <v>907</v>
      </c>
      <c r="C41" s="41">
        <v>69.82776362098258</v>
      </c>
      <c r="D41" s="41">
        <v>0.40063421900534257</v>
      </c>
      <c r="E41" s="41">
        <v>16.221051283635333</v>
      </c>
      <c r="F41" s="41">
        <v>3.9066569810271665</v>
      </c>
      <c r="G41" s="41">
        <v>8.3731521864098574E-2</v>
      </c>
      <c r="H41" s="41">
        <v>0.60894341472776048</v>
      </c>
      <c r="I41" s="41">
        <v>2.624205629885894</v>
      </c>
      <c r="J41" s="41">
        <v>3.6289838922550768</v>
      </c>
      <c r="K41" s="41">
        <v>2.6087570096157648</v>
      </c>
      <c r="L41" s="41">
        <v>8.9272427000984797E-2</v>
      </c>
      <c r="M41" s="41"/>
      <c r="N41" s="41">
        <f>F41*0.8998</f>
        <v>3.5152099515282447</v>
      </c>
      <c r="O41" s="41">
        <f>J41+K41</f>
        <v>6.2377409018708416</v>
      </c>
      <c r="P41" s="24">
        <f t="shared" si="1"/>
        <v>23.597042122349393</v>
      </c>
      <c r="Q41" s="3">
        <v>2.02</v>
      </c>
      <c r="R41" s="3">
        <v>99.98</v>
      </c>
      <c r="T41" s="41">
        <v>14.7</v>
      </c>
      <c r="U41" s="41">
        <v>90.1</v>
      </c>
      <c r="V41" s="41">
        <v>17.18</v>
      </c>
      <c r="W41" s="41">
        <v>86.6</v>
      </c>
      <c r="X41" s="41">
        <v>182.1</v>
      </c>
      <c r="Y41" s="41">
        <v>28.82</v>
      </c>
      <c r="Z41" s="41">
        <v>171.3</v>
      </c>
      <c r="AA41" s="41">
        <v>6.32</v>
      </c>
      <c r="AB41" s="41">
        <v>4.8</v>
      </c>
      <c r="AC41" s="41">
        <v>973.6</v>
      </c>
      <c r="AD41" s="41">
        <v>29.52</v>
      </c>
      <c r="AE41" s="41">
        <v>47.67</v>
      </c>
      <c r="AF41" s="41">
        <v>5.7489999999999997</v>
      </c>
      <c r="AG41" s="41">
        <v>21.5</v>
      </c>
      <c r="AH41" s="41">
        <v>4.45</v>
      </c>
      <c r="AI41" s="41">
        <v>1.052</v>
      </c>
      <c r="AJ41" s="41">
        <v>4.4000000000000004</v>
      </c>
      <c r="AK41" s="41">
        <v>0.67900000000000005</v>
      </c>
      <c r="AL41" s="41">
        <v>4.3</v>
      </c>
      <c r="AM41" s="41">
        <v>0.89800000000000002</v>
      </c>
      <c r="AN41" s="41">
        <v>2.65</v>
      </c>
      <c r="AO41" s="41">
        <v>0.375</v>
      </c>
      <c r="AP41" s="41">
        <v>2.71</v>
      </c>
      <c r="AQ41" s="41">
        <v>0.39</v>
      </c>
      <c r="AR41" s="41">
        <v>1.087</v>
      </c>
      <c r="AS41" s="41">
        <v>0.26700000000000002</v>
      </c>
      <c r="AT41" s="77">
        <v>13.05</v>
      </c>
      <c r="AU41" s="41">
        <v>8.69</v>
      </c>
      <c r="AV41" s="41">
        <v>2.0169999999999999</v>
      </c>
    </row>
    <row r="42" spans="1:48"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24"/>
      <c r="Q42" s="3"/>
      <c r="R42" s="3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77"/>
      <c r="AU42" s="41"/>
      <c r="AV42" s="41"/>
    </row>
    <row r="43" spans="1:48">
      <c r="A43" t="s">
        <v>887</v>
      </c>
      <c r="B43" t="s">
        <v>908</v>
      </c>
      <c r="C43" s="41">
        <v>71.116241296952765</v>
      </c>
      <c r="D43" s="41">
        <v>0.28194073048884954</v>
      </c>
      <c r="E43" s="41">
        <v>15.501650994025914</v>
      </c>
      <c r="F43" s="41">
        <v>3.3118464097315212</v>
      </c>
      <c r="G43" s="41">
        <v>6.0052357757552785E-2</v>
      </c>
      <c r="H43" s="41">
        <v>0.39705804680036161</v>
      </c>
      <c r="I43" s="41">
        <v>2.592429749296389</v>
      </c>
      <c r="J43" s="41">
        <v>3.6997545128827762</v>
      </c>
      <c r="K43" s="41">
        <v>2.9568152421303528</v>
      </c>
      <c r="L43" s="41">
        <v>8.2210659933517602E-2</v>
      </c>
      <c r="M43" s="41"/>
      <c r="N43" s="41">
        <f t="shared" ref="N43:N49" si="9">F43*0.8998</f>
        <v>2.9799993994764229</v>
      </c>
      <c r="O43" s="41">
        <f t="shared" si="4"/>
        <v>6.6565697550131286</v>
      </c>
      <c r="P43" s="24">
        <f t="shared" si="1"/>
        <v>19.195345352478128</v>
      </c>
      <c r="Q43" s="3">
        <v>1.06</v>
      </c>
      <c r="R43" s="3">
        <v>100.1</v>
      </c>
      <c r="T43" s="41">
        <v>12.47</v>
      </c>
      <c r="U43" s="41">
        <v>68.7</v>
      </c>
      <c r="V43" s="41">
        <v>15.79</v>
      </c>
      <c r="W43" s="41">
        <v>103.9</v>
      </c>
      <c r="X43" s="41">
        <v>165.5</v>
      </c>
      <c r="Y43" s="41">
        <v>20.22</v>
      </c>
      <c r="Z43" s="41">
        <v>158.19999999999999</v>
      </c>
      <c r="AA43" s="41">
        <v>5.85</v>
      </c>
      <c r="AB43" s="41">
        <v>5.81</v>
      </c>
      <c r="AC43" s="41">
        <v>773</v>
      </c>
      <c r="AD43" s="41">
        <v>20.56</v>
      </c>
      <c r="AE43" s="41">
        <v>41.58</v>
      </c>
      <c r="AF43" s="41">
        <v>4.5</v>
      </c>
      <c r="AG43" s="41">
        <v>16.84</v>
      </c>
      <c r="AH43" s="41">
        <v>3.53</v>
      </c>
      <c r="AI43" s="41">
        <v>0.80600000000000005</v>
      </c>
      <c r="AJ43" s="41">
        <v>3.19</v>
      </c>
      <c r="AK43" s="41">
        <v>0.47399999999999998</v>
      </c>
      <c r="AL43" s="41">
        <v>3.43</v>
      </c>
      <c r="AM43" s="41">
        <v>0.69099999999999995</v>
      </c>
      <c r="AN43" s="41">
        <v>2.25</v>
      </c>
      <c r="AO43" s="41">
        <v>0.35099999999999998</v>
      </c>
      <c r="AP43" s="41">
        <v>2.3199999999999998</v>
      </c>
      <c r="AQ43" s="41">
        <v>0.35799999999999998</v>
      </c>
      <c r="AR43" s="41">
        <v>0.8</v>
      </c>
      <c r="AS43" s="41">
        <v>0.25800000000000001</v>
      </c>
      <c r="AT43" s="77">
        <v>15.99</v>
      </c>
      <c r="AU43" s="41">
        <v>9.2799999999999994</v>
      </c>
      <c r="AV43" s="41">
        <v>2.214</v>
      </c>
    </row>
    <row r="44" spans="1:48">
      <c r="A44" t="s">
        <v>888</v>
      </c>
      <c r="B44" t="s">
        <v>908</v>
      </c>
      <c r="C44" s="41">
        <v>70.658653254359763</v>
      </c>
      <c r="D44" s="41">
        <v>0.30544984644584278</v>
      </c>
      <c r="E44" s="41">
        <v>16.041311663686436</v>
      </c>
      <c r="F44" s="41">
        <v>3.7542338816196521</v>
      </c>
      <c r="G44" s="41">
        <v>7.4180676993990391E-2</v>
      </c>
      <c r="H44" s="41">
        <v>0.33595327328818952</v>
      </c>
      <c r="I44" s="41">
        <v>2.4768450133567659</v>
      </c>
      <c r="J44" s="41">
        <v>3.3301098088977241</v>
      </c>
      <c r="K44" s="41">
        <v>2.9506039588646038</v>
      </c>
      <c r="L44" s="41">
        <v>7.2658622487040858E-2</v>
      </c>
      <c r="M44" s="41"/>
      <c r="N44" s="41">
        <f t="shared" si="9"/>
        <v>3.378059646681363</v>
      </c>
      <c r="O44" s="41">
        <f t="shared" si="4"/>
        <v>6.2807137677623279</v>
      </c>
      <c r="P44" s="24">
        <f t="shared" si="1"/>
        <v>15.06060601878934</v>
      </c>
      <c r="Q44" s="3">
        <v>2.4300000000000002</v>
      </c>
      <c r="R44" s="3">
        <v>99.45</v>
      </c>
      <c r="T44" s="41">
        <v>13.26</v>
      </c>
      <c r="U44" s="41">
        <v>71.86</v>
      </c>
      <c r="V44" s="41">
        <v>15.92</v>
      </c>
      <c r="W44" s="41">
        <v>98.8</v>
      </c>
      <c r="X44" s="41">
        <v>161.9</v>
      </c>
      <c r="Y44" s="41">
        <v>18.38</v>
      </c>
      <c r="Z44" s="41">
        <v>165.9</v>
      </c>
      <c r="AA44" s="41">
        <v>6.47</v>
      </c>
      <c r="AB44" s="41">
        <v>5.33</v>
      </c>
      <c r="AC44" s="41">
        <v>765.2</v>
      </c>
      <c r="AD44" s="41">
        <v>21.8</v>
      </c>
      <c r="AE44" s="41">
        <v>43.94</v>
      </c>
      <c r="AF44" s="41">
        <v>4.79</v>
      </c>
      <c r="AG44" s="41">
        <v>18</v>
      </c>
      <c r="AH44" s="41">
        <v>3.74</v>
      </c>
      <c r="AI44" s="41">
        <v>0.81599999999999995</v>
      </c>
      <c r="AJ44" s="41">
        <v>3.3</v>
      </c>
      <c r="AK44" s="41">
        <v>0.52900000000000003</v>
      </c>
      <c r="AL44" s="41">
        <v>3.22</v>
      </c>
      <c r="AM44" s="41">
        <v>0.66600000000000004</v>
      </c>
      <c r="AN44" s="41">
        <v>2.0099999999999998</v>
      </c>
      <c r="AO44" s="41">
        <v>0.29099999999999998</v>
      </c>
      <c r="AP44" s="41">
        <v>2.0499999999999998</v>
      </c>
      <c r="AQ44" s="41">
        <v>0.314</v>
      </c>
      <c r="AR44" s="41">
        <v>1.01</v>
      </c>
      <c r="AS44" s="41">
        <v>0.248</v>
      </c>
      <c r="AT44" s="77">
        <v>14.22</v>
      </c>
      <c r="AU44" s="41">
        <v>9.36</v>
      </c>
      <c r="AV44" s="41">
        <v>2.1280000000000001</v>
      </c>
    </row>
    <row r="45" spans="1:48">
      <c r="A45" t="s">
        <v>889</v>
      </c>
      <c r="B45" t="s">
        <v>908</v>
      </c>
      <c r="C45" s="41">
        <v>71.126020349120566</v>
      </c>
      <c r="D45" s="41">
        <v>0.27810058454208159</v>
      </c>
      <c r="E45" s="41">
        <v>15.639309625170933</v>
      </c>
      <c r="F45" s="41">
        <v>3.0875596088463766</v>
      </c>
      <c r="G45" s="41">
        <v>5.3670334212364813E-2</v>
      </c>
      <c r="H45" s="41">
        <v>0.29903509348916074</v>
      </c>
      <c r="I45" s="41">
        <v>2.7902416581915856</v>
      </c>
      <c r="J45" s="41">
        <v>3.7934151173242689</v>
      </c>
      <c r="K45" s="41">
        <v>2.8497613404921052</v>
      </c>
      <c r="L45" s="41">
        <v>8.2886288610568001E-2</v>
      </c>
      <c r="M45" s="41"/>
      <c r="N45" s="41">
        <f t="shared" si="9"/>
        <v>2.7781861360399698</v>
      </c>
      <c r="O45" s="41">
        <f t="shared" si="4"/>
        <v>6.6431764578163737</v>
      </c>
      <c r="P45" s="24">
        <f t="shared" si="1"/>
        <v>16.100579448758811</v>
      </c>
      <c r="Q45" s="3">
        <v>1.6</v>
      </c>
      <c r="R45" s="3">
        <v>99.8</v>
      </c>
      <c r="T45" s="41">
        <v>11.89</v>
      </c>
      <c r="U45" s="41">
        <v>62</v>
      </c>
      <c r="V45" s="41">
        <v>16.07</v>
      </c>
      <c r="W45" s="41">
        <v>91.5</v>
      </c>
      <c r="X45" s="41">
        <v>178.7</v>
      </c>
      <c r="Y45" s="41">
        <v>17.88</v>
      </c>
      <c r="Z45" s="41">
        <v>148.9</v>
      </c>
      <c r="AA45" s="41">
        <v>5.82</v>
      </c>
      <c r="AB45" s="41">
        <v>4.0999999999999996</v>
      </c>
      <c r="AC45" s="41">
        <v>752</v>
      </c>
      <c r="AD45" s="41">
        <v>22.67</v>
      </c>
      <c r="AE45" s="41">
        <v>41.39</v>
      </c>
      <c r="AF45" s="41">
        <v>4.76</v>
      </c>
      <c r="AG45" s="41">
        <v>18.07</v>
      </c>
      <c r="AH45" s="41">
        <v>3.36</v>
      </c>
      <c r="AI45" s="41">
        <v>0.86499999999999999</v>
      </c>
      <c r="AJ45" s="41">
        <v>3.23</v>
      </c>
      <c r="AK45" s="41">
        <v>0.47899999999999998</v>
      </c>
      <c r="AL45" s="41">
        <v>3.11</v>
      </c>
      <c r="AM45" s="41">
        <v>0.63400000000000001</v>
      </c>
      <c r="AN45" s="41">
        <v>1.89</v>
      </c>
      <c r="AO45" s="41">
        <v>0.29099999999999998</v>
      </c>
      <c r="AP45" s="41">
        <v>1.87</v>
      </c>
      <c r="AQ45" s="41">
        <v>0.29199999999999998</v>
      </c>
      <c r="AR45" s="41">
        <v>1.0329999999999999</v>
      </c>
      <c r="AS45" s="41">
        <v>0.29299999999999998</v>
      </c>
      <c r="AT45" s="77">
        <v>15.02</v>
      </c>
      <c r="AU45" s="41">
        <v>9.17</v>
      </c>
      <c r="AV45" s="41">
        <v>2.31</v>
      </c>
    </row>
    <row r="46" spans="1:48">
      <c r="A46" t="s">
        <v>890</v>
      </c>
      <c r="B46" t="s">
        <v>908</v>
      </c>
      <c r="C46" s="41">
        <v>70.67352934998344</v>
      </c>
      <c r="D46" s="41">
        <v>0.27174297719535689</v>
      </c>
      <c r="E46" s="41">
        <v>16.019604723052122</v>
      </c>
      <c r="F46" s="41">
        <v>3.1186619417327672</v>
      </c>
      <c r="G46" s="41">
        <v>6.2490707115336747E-2</v>
      </c>
      <c r="H46" s="41">
        <v>0.38076585254055018</v>
      </c>
      <c r="I46" s="41">
        <v>2.8792542415193427</v>
      </c>
      <c r="J46" s="41">
        <v>3.8961225687681247</v>
      </c>
      <c r="K46" s="41">
        <v>2.6136178480811849</v>
      </c>
      <c r="L46" s="41">
        <v>8.4209790011774643E-2</v>
      </c>
      <c r="M46" s="41"/>
      <c r="N46" s="41">
        <f t="shared" si="9"/>
        <v>2.806172015171144</v>
      </c>
      <c r="O46" s="41">
        <f t="shared" si="4"/>
        <v>6.5097404168493096</v>
      </c>
      <c r="P46" s="24">
        <f t="shared" si="1"/>
        <v>19.47928649622655</v>
      </c>
      <c r="Q46" s="3">
        <v>1.1499999999999999</v>
      </c>
      <c r="R46" s="3">
        <v>100.19</v>
      </c>
      <c r="T46" s="41">
        <v>11.08</v>
      </c>
      <c r="U46" s="41">
        <v>69.099999999999994</v>
      </c>
      <c r="V46" s="41">
        <v>16.670000000000002</v>
      </c>
      <c r="W46" s="41">
        <v>65.56</v>
      </c>
      <c r="X46" s="41">
        <v>183.2</v>
      </c>
      <c r="Y46" s="41">
        <v>18.13</v>
      </c>
      <c r="Z46" s="41">
        <v>152</v>
      </c>
      <c r="AA46" s="41">
        <v>5.82</v>
      </c>
      <c r="AB46" s="41">
        <v>3.0550000000000002</v>
      </c>
      <c r="AC46" s="41">
        <v>772</v>
      </c>
      <c r="AD46" s="41">
        <v>20.95</v>
      </c>
      <c r="AE46" s="41">
        <v>41.63</v>
      </c>
      <c r="AF46" s="41">
        <v>4.5</v>
      </c>
      <c r="AG46" s="41">
        <v>17.05</v>
      </c>
      <c r="AH46" s="41">
        <v>3.3</v>
      </c>
      <c r="AI46" s="41">
        <v>0.86399999999999999</v>
      </c>
      <c r="AJ46" s="41">
        <v>3.15</v>
      </c>
      <c r="AK46" s="41">
        <v>0.48799999999999999</v>
      </c>
      <c r="AL46" s="41">
        <v>3.05</v>
      </c>
      <c r="AM46" s="41">
        <v>0.62</v>
      </c>
      <c r="AN46" s="41">
        <v>1.86</v>
      </c>
      <c r="AO46" s="41">
        <v>0.28399999999999997</v>
      </c>
      <c r="AP46" s="41">
        <v>1.84</v>
      </c>
      <c r="AQ46" s="41">
        <v>0.29399999999999998</v>
      </c>
      <c r="AR46" s="41">
        <v>0.72399999999999998</v>
      </c>
      <c r="AS46" s="41">
        <v>0.184</v>
      </c>
      <c r="AT46" s="77">
        <v>16.27</v>
      </c>
      <c r="AU46" s="41">
        <v>8.89</v>
      </c>
      <c r="AV46" s="41">
        <v>1.9670000000000001</v>
      </c>
    </row>
    <row r="47" spans="1:48">
      <c r="A47" t="s">
        <v>891</v>
      </c>
      <c r="B47" t="s">
        <v>908</v>
      </c>
      <c r="C47" s="41">
        <v>70.100344463455158</v>
      </c>
      <c r="D47" s="41">
        <v>0.31347332039374304</v>
      </c>
      <c r="E47" s="41">
        <v>15.663521252036869</v>
      </c>
      <c r="F47" s="41">
        <v>3.4388957580294206</v>
      </c>
      <c r="G47" s="41">
        <v>8.3085647055817335E-2</v>
      </c>
      <c r="H47" s="41">
        <v>0.59886592393150284</v>
      </c>
      <c r="I47" s="41">
        <v>3.0829948889209877</v>
      </c>
      <c r="J47" s="41">
        <v>3.939537911169678</v>
      </c>
      <c r="K47" s="41">
        <v>2.6873489505599526</v>
      </c>
      <c r="L47" s="41">
        <v>9.1931884446864051E-2</v>
      </c>
      <c r="M47" s="41"/>
      <c r="N47" s="41">
        <f t="shared" si="9"/>
        <v>3.0943184030748729</v>
      </c>
      <c r="O47" s="41">
        <f t="shared" si="4"/>
        <v>6.6268868617296306</v>
      </c>
      <c r="P47" s="24">
        <f t="shared" si="1"/>
        <v>25.653510115617891</v>
      </c>
      <c r="Q47" s="3">
        <v>0.82</v>
      </c>
      <c r="R47" s="3">
        <v>100.27</v>
      </c>
      <c r="T47" s="41">
        <v>12.58</v>
      </c>
      <c r="U47" s="41">
        <v>74.900000000000006</v>
      </c>
      <c r="V47" s="41">
        <v>16.2</v>
      </c>
      <c r="W47" s="41">
        <v>89.5</v>
      </c>
      <c r="X47" s="41">
        <v>195.7</v>
      </c>
      <c r="Y47" s="41">
        <v>19.71</v>
      </c>
      <c r="Z47" s="41">
        <v>178.4</v>
      </c>
      <c r="AA47" s="41">
        <v>6.16</v>
      </c>
      <c r="AB47" s="41">
        <v>4.8499999999999996</v>
      </c>
      <c r="AC47" s="41">
        <v>792</v>
      </c>
      <c r="AD47" s="41">
        <v>20.75</v>
      </c>
      <c r="AE47" s="41">
        <v>42.11</v>
      </c>
      <c r="AF47" s="41">
        <v>4.63</v>
      </c>
      <c r="AG47" s="41">
        <v>17.940000000000001</v>
      </c>
      <c r="AH47" s="41">
        <v>3.39</v>
      </c>
      <c r="AI47" s="41">
        <v>0.88200000000000001</v>
      </c>
      <c r="AJ47" s="41">
        <v>3.5</v>
      </c>
      <c r="AK47" s="41">
        <v>0.52600000000000002</v>
      </c>
      <c r="AL47" s="41">
        <v>3.28</v>
      </c>
      <c r="AM47" s="41">
        <v>0.71899999999999997</v>
      </c>
      <c r="AN47" s="41">
        <v>2.15</v>
      </c>
      <c r="AO47" s="41">
        <v>0.33900000000000002</v>
      </c>
      <c r="AP47" s="41">
        <v>2.2200000000000002</v>
      </c>
      <c r="AQ47" s="41">
        <v>0.308</v>
      </c>
      <c r="AR47" s="41">
        <v>0.77900000000000003</v>
      </c>
      <c r="AS47" s="41">
        <v>0.35</v>
      </c>
      <c r="AT47" s="77">
        <v>18.170000000000002</v>
      </c>
      <c r="AU47" s="41">
        <v>9.0299999999999994</v>
      </c>
      <c r="AV47" s="41">
        <v>2.09</v>
      </c>
    </row>
    <row r="48" spans="1:48">
      <c r="A48" t="s">
        <v>892</v>
      </c>
      <c r="B48" t="s">
        <v>908</v>
      </c>
      <c r="C48" s="41">
        <v>69.963970340380357</v>
      </c>
      <c r="D48" s="41">
        <v>0.28906540369684547</v>
      </c>
      <c r="E48" s="41">
        <v>15.76167148578589</v>
      </c>
      <c r="F48" s="41">
        <v>3.382495474285542</v>
      </c>
      <c r="G48" s="41">
        <v>5.0408949346432357E-2</v>
      </c>
      <c r="H48" s="41">
        <v>0.77130763822913373</v>
      </c>
      <c r="I48" s="41">
        <v>3.1665340011984267</v>
      </c>
      <c r="J48" s="41">
        <v>3.8976564769908268</v>
      </c>
      <c r="K48" s="41">
        <v>2.6289737767797314</v>
      </c>
      <c r="L48" s="41">
        <v>8.7916453306816009E-2</v>
      </c>
      <c r="M48" s="41"/>
      <c r="N48" s="41">
        <f t="shared" si="9"/>
        <v>3.0435694277621308</v>
      </c>
      <c r="O48" s="41">
        <f t="shared" si="4"/>
        <v>6.5266302537705583</v>
      </c>
      <c r="P48" s="24">
        <f t="shared" si="1"/>
        <v>31.120972124288961</v>
      </c>
      <c r="Q48" s="3">
        <v>1.08</v>
      </c>
      <c r="R48" s="3">
        <v>100.54</v>
      </c>
      <c r="T48" s="41">
        <v>12.52</v>
      </c>
      <c r="U48" s="41">
        <v>74.2</v>
      </c>
      <c r="V48" s="41">
        <v>16.03</v>
      </c>
      <c r="W48" s="41">
        <v>80.599999999999994</v>
      </c>
      <c r="X48" s="41">
        <v>196</v>
      </c>
      <c r="Y48" s="41">
        <v>19.28</v>
      </c>
      <c r="Z48" s="41">
        <v>158.5</v>
      </c>
      <c r="AA48" s="41">
        <v>6.06</v>
      </c>
      <c r="AB48" s="41">
        <v>4.38</v>
      </c>
      <c r="AC48" s="41">
        <v>707</v>
      </c>
      <c r="AD48" s="41">
        <v>20.43</v>
      </c>
      <c r="AE48" s="41">
        <v>40.229999999999997</v>
      </c>
      <c r="AF48" s="41">
        <v>4.54</v>
      </c>
      <c r="AG48" s="41">
        <v>16.98</v>
      </c>
      <c r="AH48" s="41">
        <v>3.59</v>
      </c>
      <c r="AI48" s="41">
        <v>0.81100000000000005</v>
      </c>
      <c r="AJ48" s="41">
        <v>3.27</v>
      </c>
      <c r="AK48" s="41">
        <v>0.53100000000000003</v>
      </c>
      <c r="AL48" s="41">
        <v>3.26</v>
      </c>
      <c r="AM48" s="41">
        <v>0.66800000000000004</v>
      </c>
      <c r="AN48" s="41">
        <v>2.11</v>
      </c>
      <c r="AO48" s="41">
        <v>0.33</v>
      </c>
      <c r="AP48" s="41">
        <v>2.17</v>
      </c>
      <c r="AQ48" s="41">
        <v>0.34399999999999997</v>
      </c>
      <c r="AR48" s="41">
        <v>0.78500000000000003</v>
      </c>
      <c r="AS48" s="41">
        <v>0.19700000000000001</v>
      </c>
      <c r="AT48" s="77">
        <v>14.37</v>
      </c>
      <c r="AU48" s="41">
        <v>9.42</v>
      </c>
      <c r="AV48" s="41">
        <v>2.0699999999999998</v>
      </c>
    </row>
    <row r="49" spans="1:48">
      <c r="A49" t="s">
        <v>893</v>
      </c>
      <c r="B49" t="s">
        <v>908</v>
      </c>
      <c r="C49" s="41">
        <v>71.017729693157179</v>
      </c>
      <c r="D49" s="41">
        <v>0.30810956610862861</v>
      </c>
      <c r="E49" s="41">
        <v>15.812223607225</v>
      </c>
      <c r="F49" s="41">
        <v>2.9178381638925668</v>
      </c>
      <c r="G49" s="41">
        <v>3.7115508788663182E-2</v>
      </c>
      <c r="H49" s="41">
        <v>0.51807149089446902</v>
      </c>
      <c r="I49" s="41">
        <v>2.7323115647983003</v>
      </c>
      <c r="J49" s="41">
        <v>3.7719932307128432</v>
      </c>
      <c r="K49" s="41">
        <v>2.8024751293576911</v>
      </c>
      <c r="L49" s="41">
        <v>8.2132045064666453E-2</v>
      </c>
      <c r="M49" s="41"/>
      <c r="N49" s="41">
        <f t="shared" si="9"/>
        <v>2.6254707798705317</v>
      </c>
      <c r="O49" s="41">
        <f t="shared" si="4"/>
        <v>6.5744683600705347</v>
      </c>
      <c r="P49" s="24">
        <f t="shared" si="1"/>
        <v>26.024932035629163</v>
      </c>
      <c r="Q49" s="3">
        <v>1.25</v>
      </c>
      <c r="R49" s="3">
        <v>100.41</v>
      </c>
      <c r="T49" s="41">
        <v>11.09</v>
      </c>
      <c r="U49" s="41">
        <v>75.2</v>
      </c>
      <c r="V49" s="41">
        <v>16.8</v>
      </c>
      <c r="W49" s="41">
        <v>94.8</v>
      </c>
      <c r="X49" s="41">
        <v>178.7</v>
      </c>
      <c r="Y49" s="41">
        <v>19.62</v>
      </c>
      <c r="Z49" s="41">
        <v>168.4</v>
      </c>
      <c r="AA49" s="41">
        <v>6.25</v>
      </c>
      <c r="AB49" s="41">
        <v>4.8899999999999997</v>
      </c>
      <c r="AC49" s="41">
        <v>731</v>
      </c>
      <c r="AD49" s="41">
        <v>23.16</v>
      </c>
      <c r="AE49" s="41">
        <v>45.5</v>
      </c>
      <c r="AF49" s="41">
        <v>5.0599999999999996</v>
      </c>
      <c r="AG49" s="41">
        <v>19.02</v>
      </c>
      <c r="AH49" s="41">
        <v>3.97</v>
      </c>
      <c r="AI49" s="41">
        <v>0.83699999999999997</v>
      </c>
      <c r="AJ49" s="41">
        <v>3.6</v>
      </c>
      <c r="AK49" s="41">
        <v>0.53400000000000003</v>
      </c>
      <c r="AL49" s="41">
        <v>3.46</v>
      </c>
      <c r="AM49" s="41">
        <v>0.71</v>
      </c>
      <c r="AN49" s="41">
        <v>2.0499999999999998</v>
      </c>
      <c r="AO49" s="41">
        <v>0.28899999999999998</v>
      </c>
      <c r="AP49" s="41">
        <v>2.02</v>
      </c>
      <c r="AQ49" s="41">
        <v>0.32700000000000001</v>
      </c>
      <c r="AR49" s="41">
        <v>1.0620000000000001</v>
      </c>
      <c r="AS49" s="41">
        <v>0.27300000000000002</v>
      </c>
      <c r="AT49" s="77">
        <v>15.26</v>
      </c>
      <c r="AU49" s="41">
        <v>9.19</v>
      </c>
      <c r="AV49" s="41">
        <v>2.23</v>
      </c>
    </row>
    <row r="50" spans="1:48" s="110" customFormat="1">
      <c r="A50" s="108" t="s">
        <v>632</v>
      </c>
      <c r="B50" s="108"/>
      <c r="C50" s="109">
        <f>AVERAGE(C43:C49)</f>
        <v>70.665212678201314</v>
      </c>
      <c r="D50" s="109">
        <f>AVERAGE(D43:D49)</f>
        <v>0.29255463269590681</v>
      </c>
      <c r="E50" s="109">
        <f t="shared" ref="E50:L50" si="10">AVERAGE(E43:E49)</f>
        <v>15.77704190728331</v>
      </c>
      <c r="F50" s="109">
        <f t="shared" si="10"/>
        <v>3.2873616054482642</v>
      </c>
      <c r="G50" s="109">
        <f t="shared" si="10"/>
        <v>6.0143454467165368E-2</v>
      </c>
      <c r="H50" s="109">
        <f t="shared" si="10"/>
        <v>0.47157961702476686</v>
      </c>
      <c r="I50" s="109">
        <f t="shared" si="10"/>
        <v>2.8172301596116855</v>
      </c>
      <c r="J50" s="109">
        <f t="shared" si="10"/>
        <v>3.7612270895351778</v>
      </c>
      <c r="K50" s="109">
        <f t="shared" si="10"/>
        <v>2.7842280351808033</v>
      </c>
      <c r="L50" s="109">
        <f t="shared" si="10"/>
        <v>8.3420820551606809E-2</v>
      </c>
      <c r="M50" s="109"/>
      <c r="N50" s="109"/>
      <c r="O50" s="109"/>
      <c r="P50" s="109"/>
      <c r="Q50" s="109"/>
      <c r="R50" s="109"/>
      <c r="S50" s="109"/>
      <c r="T50" s="109">
        <f t="shared" ref="T50:AV50" si="11">AVERAGE(T43:T49)</f>
        <v>12.127142857142857</v>
      </c>
      <c r="U50" s="109">
        <f t="shared" si="11"/>
        <v>70.851428571428556</v>
      </c>
      <c r="V50" s="109">
        <f t="shared" si="11"/>
        <v>16.211428571428574</v>
      </c>
      <c r="W50" s="109">
        <f t="shared" si="11"/>
        <v>89.237142857142857</v>
      </c>
      <c r="X50" s="109">
        <f t="shared" si="11"/>
        <v>179.95714285714286</v>
      </c>
      <c r="Y50" s="109">
        <f t="shared" si="11"/>
        <v>19.03142857142857</v>
      </c>
      <c r="Z50" s="109">
        <f t="shared" si="11"/>
        <v>161.47142857142856</v>
      </c>
      <c r="AA50" s="109">
        <f t="shared" si="11"/>
        <v>6.0614285714285714</v>
      </c>
      <c r="AB50" s="109">
        <f t="shared" si="11"/>
        <v>4.6307142857142853</v>
      </c>
      <c r="AC50" s="109">
        <f t="shared" si="11"/>
        <v>756.02857142857135</v>
      </c>
      <c r="AD50" s="109">
        <f t="shared" si="11"/>
        <v>21.474285714285713</v>
      </c>
      <c r="AE50" s="109">
        <f t="shared" si="11"/>
        <v>42.339999999999996</v>
      </c>
      <c r="AF50" s="109">
        <f t="shared" si="11"/>
        <v>4.6828571428571424</v>
      </c>
      <c r="AG50" s="109">
        <f t="shared" si="11"/>
        <v>17.7</v>
      </c>
      <c r="AH50" s="109">
        <f t="shared" si="11"/>
        <v>3.5542857142857143</v>
      </c>
      <c r="AI50" s="109">
        <f t="shared" si="11"/>
        <v>0.84014285714285708</v>
      </c>
      <c r="AJ50" s="109">
        <f t="shared" si="11"/>
        <v>3.3200000000000003</v>
      </c>
      <c r="AK50" s="109">
        <f t="shared" si="11"/>
        <v>0.50871428571428579</v>
      </c>
      <c r="AL50" s="109">
        <f t="shared" si="11"/>
        <v>3.2585714285714289</v>
      </c>
      <c r="AM50" s="109">
        <f t="shared" si="11"/>
        <v>0.6725714285714286</v>
      </c>
      <c r="AN50" s="109">
        <f t="shared" si="11"/>
        <v>2.0457142857142858</v>
      </c>
      <c r="AO50" s="109">
        <f t="shared" si="11"/>
        <v>0.31071428571428567</v>
      </c>
      <c r="AP50" s="109">
        <f t="shared" si="11"/>
        <v>2.0699999999999998</v>
      </c>
      <c r="AQ50" s="109">
        <f t="shared" si="11"/>
        <v>0.31957142857142856</v>
      </c>
      <c r="AR50" s="109">
        <f t="shared" si="11"/>
        <v>0.88471428571428579</v>
      </c>
      <c r="AS50" s="109">
        <f t="shared" si="11"/>
        <v>0.25757142857142856</v>
      </c>
      <c r="AT50" s="109">
        <f t="shared" si="11"/>
        <v>15.614285714285716</v>
      </c>
      <c r="AU50" s="109">
        <f t="shared" si="11"/>
        <v>9.1914285714285722</v>
      </c>
      <c r="AV50" s="109">
        <f t="shared" si="11"/>
        <v>2.1441428571428576</v>
      </c>
    </row>
    <row r="51" spans="1:48" s="111" customFormat="1">
      <c r="A51" s="108" t="s">
        <v>909</v>
      </c>
      <c r="B51" s="108"/>
      <c r="C51" s="109">
        <f t="shared" ref="C51:L51" si="12">2*_xlfn.STDEV.P(C43:C49)</f>
        <v>0.87862486056273059</v>
      </c>
      <c r="D51" s="109">
        <f t="shared" si="12"/>
        <v>3.0357000961471665E-2</v>
      </c>
      <c r="E51" s="109">
        <f t="shared" si="12"/>
        <v>0.36866283583401815</v>
      </c>
      <c r="F51" s="109">
        <f t="shared" si="12"/>
        <v>0.51018779093846223</v>
      </c>
      <c r="G51" s="109">
        <f t="shared" si="12"/>
        <v>2.8242357940795056E-2</v>
      </c>
      <c r="H51" s="109">
        <f t="shared" si="12"/>
        <v>0.31183045477854915</v>
      </c>
      <c r="I51" s="109">
        <f t="shared" si="12"/>
        <v>0.46032775345491195</v>
      </c>
      <c r="J51" s="109">
        <f t="shared" si="12"/>
        <v>0.38500277064999905</v>
      </c>
      <c r="K51" s="109">
        <f t="shared" si="12"/>
        <v>0.26693192312007358</v>
      </c>
      <c r="L51" s="109">
        <f t="shared" si="12"/>
        <v>1.1019656667251843E-2</v>
      </c>
      <c r="M51" s="109"/>
      <c r="N51" s="109"/>
      <c r="O51" s="109"/>
      <c r="P51" s="109"/>
      <c r="Q51" s="109"/>
      <c r="R51" s="109"/>
      <c r="S51" s="109"/>
      <c r="T51" s="109">
        <f t="shared" ref="T51:AV51" si="13">2*_xlfn.STDEV.P(T43:T49)</f>
        <v>1.509728993115341</v>
      </c>
      <c r="U51" s="109">
        <f t="shared" si="13"/>
        <v>8.7366252299250728</v>
      </c>
      <c r="V51" s="109">
        <f t="shared" si="13"/>
        <v>0.70600919228565162</v>
      </c>
      <c r="W51" s="109">
        <f t="shared" si="13"/>
        <v>23.637620654458587</v>
      </c>
      <c r="X51" s="109">
        <f t="shared" si="13"/>
        <v>24.541011073095493</v>
      </c>
      <c r="Y51" s="109">
        <f t="shared" si="13"/>
        <v>1.6637454671889687</v>
      </c>
      <c r="Z51" s="109">
        <f t="shared" si="13"/>
        <v>18.844844474426058</v>
      </c>
      <c r="AA51" s="109">
        <f t="shared" si="13"/>
        <v>0.46197446700360523</v>
      </c>
      <c r="AB51" s="109">
        <f t="shared" si="13"/>
        <v>1.6600208997946735</v>
      </c>
      <c r="AC51" s="109">
        <f t="shared" si="13"/>
        <v>53.278965486065005</v>
      </c>
      <c r="AD51" s="109">
        <f t="shared" si="13"/>
        <v>2.014713227175299</v>
      </c>
      <c r="AE51" s="109">
        <f t="shared" si="13"/>
        <v>3.2980340464325977</v>
      </c>
      <c r="AF51" s="109">
        <f t="shared" si="13"/>
        <v>0.37777004127065511</v>
      </c>
      <c r="AG51" s="109">
        <f t="shared" si="13"/>
        <v>1.4555116920568811</v>
      </c>
      <c r="AH51" s="109">
        <f t="shared" si="13"/>
        <v>0.43985155195259029</v>
      </c>
      <c r="AI51" s="109">
        <f t="shared" si="13"/>
        <v>5.6299490699838681E-2</v>
      </c>
      <c r="AJ51" s="109">
        <f t="shared" si="13"/>
        <v>0.30946959232116589</v>
      </c>
      <c r="AK51" s="109">
        <f t="shared" si="13"/>
        <v>4.9933833771322281E-2</v>
      </c>
      <c r="AL51" s="109">
        <f t="shared" si="13"/>
        <v>0.28029139356413091</v>
      </c>
      <c r="AM51" s="109">
        <f t="shared" si="13"/>
        <v>6.8501154466660635E-2</v>
      </c>
      <c r="AN51" s="109">
        <f t="shared" si="13"/>
        <v>0.25831478976675898</v>
      </c>
      <c r="AO51" s="109">
        <f t="shared" si="13"/>
        <v>5.2139530226545966E-2</v>
      </c>
      <c r="AP51" s="109">
        <f t="shared" si="13"/>
        <v>0.33019474773014085</v>
      </c>
      <c r="AQ51" s="109">
        <f t="shared" si="13"/>
        <v>4.6029271964164502E-2</v>
      </c>
      <c r="AR51" s="109">
        <f t="shared" si="13"/>
        <v>0.26537243755191481</v>
      </c>
      <c r="AS51" s="109">
        <f t="shared" si="13"/>
        <v>0.10477108184912828</v>
      </c>
      <c r="AT51" s="109">
        <f t="shared" si="13"/>
        <v>2.5155256682759384</v>
      </c>
      <c r="AU51" s="109">
        <f t="shared" si="13"/>
        <v>0.34299997025048923</v>
      </c>
      <c r="AV51" s="109">
        <f t="shared" si="13"/>
        <v>0.21358017182294423</v>
      </c>
    </row>
    <row r="52" spans="1:48" s="78" customFormat="1">
      <c r="A52" s="112"/>
      <c r="B52" s="11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</row>
  </sheetData>
  <conditionalFormatting sqref="Q7:Q8 Q12:Q36 Q39:Q49">
    <cfRule type="cellIs" dxfId="0" priority="1" operator="greaterThan">
      <formula>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AA73-FFBE-482E-9004-693DBF247F9A}">
  <sheetPr codeName="Sheet4"/>
  <dimension ref="A1:AF269"/>
  <sheetViews>
    <sheetView topLeftCell="A233" workbookViewId="0">
      <pane xSplit="1" topLeftCell="G1" activePane="topRight" state="frozen"/>
      <selection activeCell="A64" sqref="A64"/>
      <selection pane="topRight" activeCell="S166" sqref="S166"/>
    </sheetView>
  </sheetViews>
  <sheetFormatPr defaultRowHeight="14.5"/>
  <cols>
    <col min="1" max="1" width="24.54296875" customWidth="1"/>
    <col min="3" max="3" width="7.81640625" customWidth="1"/>
  </cols>
  <sheetData>
    <row r="1" spans="1:13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>
      <c r="K2" s="22"/>
      <c r="L2" s="22"/>
      <c r="M2" s="22"/>
    </row>
    <row r="3" spans="1:13">
      <c r="A3" s="43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6.5">
      <c r="A4" s="4" t="s">
        <v>170</v>
      </c>
      <c r="B4" s="20" t="s">
        <v>171</v>
      </c>
      <c r="C4" s="20" t="s">
        <v>172</v>
      </c>
      <c r="D4" s="20" t="s">
        <v>173</v>
      </c>
      <c r="E4" s="20" t="s">
        <v>174</v>
      </c>
      <c r="F4" s="20" t="s">
        <v>175</v>
      </c>
      <c r="G4" s="20" t="s">
        <v>176</v>
      </c>
      <c r="H4" s="20" t="s">
        <v>177</v>
      </c>
      <c r="J4" s="20" t="s">
        <v>178</v>
      </c>
      <c r="L4" s="20"/>
    </row>
    <row r="5" spans="1:13">
      <c r="A5" t="s">
        <v>179</v>
      </c>
      <c r="B5" s="3">
        <v>43.43</v>
      </c>
      <c r="C5" s="3" t="s">
        <v>180</v>
      </c>
      <c r="D5" s="3">
        <v>36.130000000000003</v>
      </c>
      <c r="E5" s="3">
        <v>0.44</v>
      </c>
      <c r="F5" s="3">
        <v>18.79</v>
      </c>
      <c r="G5" s="3">
        <v>0.54</v>
      </c>
      <c r="H5" s="3" t="s">
        <v>180</v>
      </c>
      <c r="J5" s="3">
        <v>99.33</v>
      </c>
      <c r="L5" s="3"/>
    </row>
    <row r="6" spans="1:13">
      <c r="A6" t="s">
        <v>181</v>
      </c>
      <c r="B6" s="41">
        <v>44.52</v>
      </c>
      <c r="C6" s="3" t="s">
        <v>180</v>
      </c>
      <c r="D6" s="41">
        <v>36.6</v>
      </c>
      <c r="E6" s="41">
        <v>0.41</v>
      </c>
      <c r="F6" s="41">
        <v>19.32</v>
      </c>
      <c r="G6" s="41">
        <v>0.55000000000000004</v>
      </c>
      <c r="H6" s="3" t="s">
        <v>180</v>
      </c>
      <c r="J6" s="41">
        <v>101.39</v>
      </c>
      <c r="L6" s="41"/>
    </row>
    <row r="7" spans="1:13">
      <c r="A7" t="s">
        <v>182</v>
      </c>
      <c r="B7" s="41">
        <v>44.53</v>
      </c>
      <c r="C7" s="3" t="s">
        <v>180</v>
      </c>
      <c r="D7" s="41">
        <v>36.64</v>
      </c>
      <c r="E7" s="41">
        <v>0.49</v>
      </c>
      <c r="F7" s="41">
        <v>19.489999999999998</v>
      </c>
      <c r="G7" s="41">
        <v>0.53</v>
      </c>
      <c r="H7" s="3" t="s">
        <v>180</v>
      </c>
      <c r="J7" s="41">
        <v>101.69</v>
      </c>
      <c r="L7" s="41"/>
    </row>
    <row r="8" spans="1:13">
      <c r="A8" t="s">
        <v>183</v>
      </c>
      <c r="B8" s="41">
        <v>44.94</v>
      </c>
      <c r="C8" s="3" t="s">
        <v>180</v>
      </c>
      <c r="D8" s="41">
        <v>36.49</v>
      </c>
      <c r="E8" s="41">
        <v>0.46</v>
      </c>
      <c r="F8" s="41">
        <v>19.34</v>
      </c>
      <c r="G8" s="41">
        <v>0.62</v>
      </c>
      <c r="H8" s="3" t="s">
        <v>180</v>
      </c>
      <c r="J8" s="41">
        <v>101.85</v>
      </c>
      <c r="L8" s="41"/>
    </row>
    <row r="9" spans="1:13">
      <c r="A9" t="s">
        <v>184</v>
      </c>
      <c r="B9" s="41">
        <v>44.6</v>
      </c>
      <c r="C9" s="3" t="s">
        <v>180</v>
      </c>
      <c r="D9" s="41">
        <v>36.74</v>
      </c>
      <c r="E9" s="41">
        <v>0.6</v>
      </c>
      <c r="F9" s="41">
        <v>19.34</v>
      </c>
      <c r="G9" s="41">
        <v>0.59</v>
      </c>
      <c r="H9" s="3" t="s">
        <v>180</v>
      </c>
      <c r="J9" s="41">
        <v>101.88</v>
      </c>
      <c r="L9" s="41"/>
    </row>
    <row r="10" spans="1:13">
      <c r="A10" t="s">
        <v>185</v>
      </c>
      <c r="B10" s="41">
        <v>45.02</v>
      </c>
      <c r="C10" s="3" t="s">
        <v>180</v>
      </c>
      <c r="D10" s="41">
        <v>36.89</v>
      </c>
      <c r="E10" s="41">
        <v>0.54</v>
      </c>
      <c r="F10" s="41">
        <v>19.260000000000002</v>
      </c>
      <c r="G10" s="41">
        <v>0.66</v>
      </c>
      <c r="H10" s="3" t="s">
        <v>180</v>
      </c>
      <c r="J10" s="41">
        <v>102.68</v>
      </c>
      <c r="L10" s="41"/>
    </row>
    <row r="11" spans="1:13">
      <c r="A11" t="s">
        <v>186</v>
      </c>
      <c r="B11" s="41">
        <v>44.47</v>
      </c>
      <c r="C11" s="3" t="s">
        <v>180</v>
      </c>
      <c r="D11" s="41">
        <v>36.729999999999997</v>
      </c>
      <c r="E11" s="41">
        <v>0.59</v>
      </c>
      <c r="F11" s="41">
        <v>19.170000000000002</v>
      </c>
      <c r="G11" s="41">
        <v>0.56000000000000005</v>
      </c>
      <c r="H11" s="3" t="s">
        <v>180</v>
      </c>
      <c r="J11" s="41">
        <v>101.73</v>
      </c>
      <c r="L11" s="41"/>
    </row>
    <row r="12" spans="1:13">
      <c r="A12" t="s">
        <v>187</v>
      </c>
      <c r="B12" s="41">
        <v>44.48</v>
      </c>
      <c r="C12" s="3" t="s">
        <v>180</v>
      </c>
      <c r="D12" s="41">
        <v>36.22</v>
      </c>
      <c r="E12" s="41">
        <v>0.49</v>
      </c>
      <c r="F12" s="41">
        <v>19.21</v>
      </c>
      <c r="G12" s="41">
        <v>0.5</v>
      </c>
      <c r="H12" s="3" t="s">
        <v>180</v>
      </c>
      <c r="J12" s="41">
        <v>100.9</v>
      </c>
      <c r="L12" s="41"/>
    </row>
    <row r="13" spans="1:13">
      <c r="A13" t="s">
        <v>188</v>
      </c>
      <c r="B13" s="41">
        <v>44.3</v>
      </c>
      <c r="C13" s="3" t="s">
        <v>180</v>
      </c>
      <c r="D13" s="41">
        <v>36.659999999999997</v>
      </c>
      <c r="E13" s="3" t="s">
        <v>189</v>
      </c>
      <c r="F13" s="3">
        <v>19.16</v>
      </c>
      <c r="G13" s="41">
        <v>0.54</v>
      </c>
      <c r="H13" s="3" t="s">
        <v>180</v>
      </c>
      <c r="J13" s="3">
        <v>100.66</v>
      </c>
      <c r="L13" s="41"/>
    </row>
    <row r="14" spans="1:13">
      <c r="A14" t="s">
        <v>190</v>
      </c>
      <c r="B14" s="41">
        <v>44.01</v>
      </c>
      <c r="C14" s="3" t="s">
        <v>180</v>
      </c>
      <c r="D14" s="41">
        <v>36.39</v>
      </c>
      <c r="E14" s="3">
        <v>0.57999999999999996</v>
      </c>
      <c r="F14" s="3">
        <v>19.440000000000001</v>
      </c>
      <c r="G14" s="41">
        <v>0.51</v>
      </c>
      <c r="H14" s="3" t="s">
        <v>180</v>
      </c>
      <c r="J14" s="3">
        <v>100.93</v>
      </c>
      <c r="L14" s="41"/>
    </row>
    <row r="15" spans="1:13">
      <c r="A15" t="s">
        <v>191</v>
      </c>
      <c r="B15" s="41">
        <v>44.28</v>
      </c>
      <c r="C15" s="3" t="s">
        <v>180</v>
      </c>
      <c r="D15" s="41">
        <v>36.409999999999997</v>
      </c>
      <c r="E15" s="3">
        <v>0.54</v>
      </c>
      <c r="F15" s="3">
        <v>19.34</v>
      </c>
      <c r="G15" s="41">
        <v>0.57999999999999996</v>
      </c>
      <c r="H15" s="3" t="s">
        <v>180</v>
      </c>
      <c r="J15" s="3">
        <v>101.14</v>
      </c>
      <c r="L15" s="41"/>
    </row>
    <row r="16" spans="1:13">
      <c r="A16" t="s">
        <v>192</v>
      </c>
      <c r="B16" s="41">
        <v>44.64</v>
      </c>
      <c r="C16" s="3" t="s">
        <v>180</v>
      </c>
      <c r="D16" s="41">
        <v>36.6</v>
      </c>
      <c r="E16" s="3">
        <v>0.59</v>
      </c>
      <c r="F16" s="3">
        <v>19.27</v>
      </c>
      <c r="G16" s="41">
        <v>0.51</v>
      </c>
      <c r="H16" s="3" t="s">
        <v>180</v>
      </c>
      <c r="J16" s="3">
        <v>101.61</v>
      </c>
      <c r="L16" s="41"/>
    </row>
    <row r="17" spans="1:12">
      <c r="A17" t="s">
        <v>193</v>
      </c>
      <c r="B17" s="3">
        <v>44.65</v>
      </c>
      <c r="C17" s="3" t="s">
        <v>180</v>
      </c>
      <c r="D17" s="3">
        <v>36.9</v>
      </c>
      <c r="E17" s="3">
        <v>0.46</v>
      </c>
      <c r="F17" s="3">
        <v>19.12</v>
      </c>
      <c r="G17" s="3">
        <v>0.51</v>
      </c>
      <c r="H17" s="3" t="s">
        <v>180</v>
      </c>
      <c r="J17" s="3">
        <v>101.64</v>
      </c>
      <c r="L17" s="41"/>
    </row>
    <row r="18" spans="1:12">
      <c r="A18" t="s">
        <v>194</v>
      </c>
      <c r="B18" s="3">
        <v>44.99</v>
      </c>
      <c r="C18" s="3" t="s">
        <v>180</v>
      </c>
      <c r="D18" s="3">
        <v>36.619999999999997</v>
      </c>
      <c r="E18" s="3">
        <v>0.52</v>
      </c>
      <c r="F18" s="3">
        <v>19.27</v>
      </c>
      <c r="G18" s="3">
        <v>0.51</v>
      </c>
      <c r="H18" s="3" t="s">
        <v>180</v>
      </c>
      <c r="J18" s="3">
        <v>101.91</v>
      </c>
      <c r="L18" s="41"/>
    </row>
    <row r="19" spans="1:12">
      <c r="A19" t="s">
        <v>195</v>
      </c>
      <c r="B19" s="3">
        <v>45.37</v>
      </c>
      <c r="C19" s="3" t="s">
        <v>180</v>
      </c>
      <c r="D19" s="3">
        <v>37.5</v>
      </c>
      <c r="E19" s="3">
        <v>0.46</v>
      </c>
      <c r="F19" s="3">
        <v>19.54</v>
      </c>
      <c r="G19" s="3">
        <v>0.52</v>
      </c>
      <c r="H19" s="3" t="s">
        <v>180</v>
      </c>
      <c r="J19" s="3">
        <v>103.39</v>
      </c>
      <c r="L19" s="41"/>
    </row>
    <row r="20" spans="1:12">
      <c r="A20" t="s">
        <v>196</v>
      </c>
      <c r="B20" s="3">
        <v>45.43</v>
      </c>
      <c r="C20" s="3" t="s">
        <v>180</v>
      </c>
      <c r="D20" s="3">
        <v>37.57</v>
      </c>
      <c r="E20" s="3">
        <v>0.41</v>
      </c>
      <c r="F20" s="3">
        <v>19.420000000000002</v>
      </c>
      <c r="G20" s="3">
        <v>0.51</v>
      </c>
      <c r="H20" s="3" t="s">
        <v>180</v>
      </c>
      <c r="J20" s="3">
        <v>103.35</v>
      </c>
      <c r="L20" s="41"/>
    </row>
    <row r="21" spans="1:12">
      <c r="A21" t="s">
        <v>197</v>
      </c>
      <c r="B21" s="3">
        <v>44.49</v>
      </c>
      <c r="C21" s="3" t="s">
        <v>180</v>
      </c>
      <c r="D21" s="3">
        <v>36.380000000000003</v>
      </c>
      <c r="E21" s="3">
        <v>0.53</v>
      </c>
      <c r="F21" s="3">
        <v>19.41</v>
      </c>
      <c r="G21" s="3">
        <v>0.5</v>
      </c>
      <c r="H21" s="3" t="s">
        <v>180</v>
      </c>
      <c r="J21" s="3">
        <v>101.31</v>
      </c>
      <c r="L21" s="3"/>
    </row>
    <row r="22" spans="1:12">
      <c r="A22" t="s">
        <v>198</v>
      </c>
      <c r="B22" s="3">
        <v>44.19</v>
      </c>
      <c r="C22" s="3" t="s">
        <v>180</v>
      </c>
      <c r="D22" s="3">
        <v>36.369999999999997</v>
      </c>
      <c r="E22" s="3">
        <v>0.48</v>
      </c>
      <c r="F22" s="3">
        <v>19.190000000000001</v>
      </c>
      <c r="G22" s="3">
        <v>0.43</v>
      </c>
      <c r="H22" s="3" t="s">
        <v>180</v>
      </c>
      <c r="J22" s="3">
        <v>100.66</v>
      </c>
      <c r="L22" s="3"/>
    </row>
    <row r="23" spans="1:12">
      <c r="A23" t="s">
        <v>199</v>
      </c>
      <c r="B23" s="3">
        <v>43.65</v>
      </c>
      <c r="C23" s="3" t="s">
        <v>180</v>
      </c>
      <c r="D23" s="3">
        <v>36.03</v>
      </c>
      <c r="E23" s="3">
        <v>0.56999999999999995</v>
      </c>
      <c r="F23" s="3">
        <v>19.05</v>
      </c>
      <c r="G23" s="3">
        <v>0.54</v>
      </c>
      <c r="H23" s="3" t="s">
        <v>180</v>
      </c>
      <c r="J23" s="3">
        <v>99.84</v>
      </c>
      <c r="L23" s="3"/>
    </row>
    <row r="24" spans="1:12">
      <c r="A24" t="s">
        <v>200</v>
      </c>
      <c r="B24" s="3">
        <v>43.85</v>
      </c>
      <c r="C24" s="3" t="s">
        <v>180</v>
      </c>
      <c r="D24" s="3">
        <v>36.26</v>
      </c>
      <c r="E24" s="3">
        <v>0.41</v>
      </c>
      <c r="F24" s="3">
        <v>19.27</v>
      </c>
      <c r="G24" s="3">
        <v>0.41</v>
      </c>
      <c r="H24" s="3" t="s">
        <v>180</v>
      </c>
      <c r="J24" s="41">
        <v>100.2</v>
      </c>
      <c r="L24" s="41"/>
    </row>
    <row r="25" spans="1:12">
      <c r="A25" t="s">
        <v>201</v>
      </c>
      <c r="B25" s="3">
        <v>44.09</v>
      </c>
      <c r="C25" s="3" t="s">
        <v>180</v>
      </c>
      <c r="D25" s="3">
        <v>36.14</v>
      </c>
      <c r="E25" s="3">
        <v>0.51</v>
      </c>
      <c r="F25" s="3">
        <v>19.34</v>
      </c>
      <c r="G25" s="3">
        <v>0.52</v>
      </c>
      <c r="H25" s="3" t="s">
        <v>180</v>
      </c>
      <c r="J25" s="3">
        <v>100.59</v>
      </c>
      <c r="L25" s="41"/>
    </row>
    <row r="26" spans="1:12">
      <c r="B26" s="3"/>
      <c r="C26" s="3"/>
      <c r="D26" s="3"/>
      <c r="E26" s="3"/>
      <c r="F26" s="3"/>
      <c r="G26" s="3"/>
      <c r="H26" s="3"/>
      <c r="J26" s="3"/>
      <c r="L26" s="41"/>
    </row>
    <row r="27" spans="1:12">
      <c r="B27" s="3"/>
      <c r="D27" s="3"/>
      <c r="E27" s="3"/>
      <c r="F27" s="3"/>
      <c r="G27" s="3"/>
      <c r="H27" s="3"/>
      <c r="J27" s="3"/>
      <c r="L27" s="41"/>
    </row>
    <row r="28" spans="1:12">
      <c r="A28" s="45" t="s">
        <v>202</v>
      </c>
      <c r="B28" s="46">
        <f>AVERAGE(B5:B25)</f>
        <v>44.472857142857137</v>
      </c>
      <c r="C28" s="3" t="s">
        <v>180</v>
      </c>
      <c r="D28" s="46">
        <f>AVERAGE(D5:D25)</f>
        <v>36.584285714285713</v>
      </c>
      <c r="E28" s="46">
        <f>AVERAGE(E5:E25)</f>
        <v>0.504</v>
      </c>
      <c r="F28" s="46">
        <f>AVERAGE(F5:F25)</f>
        <v>19.273333333333337</v>
      </c>
      <c r="G28" s="46">
        <f>AVERAGE(G5:G25)</f>
        <v>0.53047619047619055</v>
      </c>
      <c r="H28" s="3" t="s">
        <v>180</v>
      </c>
      <c r="J28" s="3"/>
      <c r="L28" s="41"/>
    </row>
    <row r="29" spans="1:12">
      <c r="A29" s="45" t="s">
        <v>203</v>
      </c>
      <c r="B29" s="46">
        <v>44</v>
      </c>
      <c r="C29" s="23">
        <v>0.03</v>
      </c>
      <c r="D29" s="23">
        <v>36.03</v>
      </c>
      <c r="E29" s="23">
        <v>0.62</v>
      </c>
      <c r="F29" s="23">
        <v>19.09</v>
      </c>
      <c r="G29" s="23">
        <v>0.53</v>
      </c>
      <c r="H29" s="23">
        <v>0.03</v>
      </c>
      <c r="J29" s="20"/>
      <c r="L29" s="47"/>
    </row>
    <row r="30" spans="1:12">
      <c r="A30" s="45" t="s">
        <v>204</v>
      </c>
      <c r="B30" s="46">
        <f>ABS((B29-B28)/B29)*100</f>
        <v>1.0746753246753116</v>
      </c>
      <c r="C30" s="22"/>
      <c r="D30" s="46">
        <f>ABS((D29-D28)/D29)*100</f>
        <v>1.5384005392331712</v>
      </c>
      <c r="E30" s="46">
        <f>ABS((E29-E28)/E29)*100</f>
        <v>18.709677419354836</v>
      </c>
      <c r="F30" s="46">
        <f>ABS((F29-F28)/F29)*100</f>
        <v>0.96036319189804675</v>
      </c>
      <c r="G30" s="46">
        <f>ABS((G29-G28)/G29)*100</f>
        <v>8.9847259658588474E-2</v>
      </c>
      <c r="H30" s="46"/>
      <c r="J30" s="23"/>
      <c r="L30" s="46"/>
    </row>
    <row r="31" spans="1:12">
      <c r="A31" s="45" t="s">
        <v>205</v>
      </c>
      <c r="B31" s="46">
        <f>2*_xlfn.STDEV.P(B5:B25)</f>
        <v>0.99979317589080563</v>
      </c>
      <c r="C31" s="22"/>
      <c r="D31" s="46">
        <f>2*_xlfn.STDEV.P(D5:D25)</f>
        <v>0.77740891804142542</v>
      </c>
      <c r="E31" s="46">
        <f>2*_xlfn.STDEV.P(E5:E25)</f>
        <v>0.12253978945632298</v>
      </c>
      <c r="F31" s="46">
        <f>2*_xlfn.STDEV.P(F5:F25)</f>
        <v>0.32298213622034916</v>
      </c>
      <c r="G31" s="46">
        <f>2*_xlfn.STDEV.P(G5:G25)</f>
        <v>0.10787579992109751</v>
      </c>
      <c r="H31" s="46"/>
      <c r="J31" s="20"/>
      <c r="L31" s="47"/>
    </row>
    <row r="33" spans="1:29" ht="15">
      <c r="A33" s="43" t="s">
        <v>206</v>
      </c>
    </row>
    <row r="34" spans="1:29">
      <c r="A34" s="43" t="s">
        <v>207</v>
      </c>
      <c r="B34" s="22"/>
      <c r="C34" s="22"/>
      <c r="D34" s="22"/>
      <c r="E34" s="22"/>
      <c r="F34" s="22"/>
      <c r="G34" s="22"/>
      <c r="H34" s="22"/>
      <c r="I34" s="22"/>
      <c r="J34" s="22"/>
    </row>
    <row r="36" spans="1:29">
      <c r="A36" s="4" t="s">
        <v>208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43" t="s">
        <v>209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43" t="s">
        <v>210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44" t="s">
        <v>211</v>
      </c>
    </row>
    <row r="41" spans="1:29" ht="7.5" customHeight="1">
      <c r="A41" s="44"/>
    </row>
    <row r="42" spans="1:29" s="4" customFormat="1" ht="16.5">
      <c r="A42" s="15" t="s">
        <v>170</v>
      </c>
      <c r="B42" s="5"/>
      <c r="C42" s="6" t="s">
        <v>171</v>
      </c>
      <c r="D42" s="6" t="s">
        <v>214</v>
      </c>
      <c r="E42" s="6" t="s">
        <v>215</v>
      </c>
      <c r="F42" s="6" t="s">
        <v>216</v>
      </c>
      <c r="G42" s="6" t="s">
        <v>175</v>
      </c>
      <c r="H42" s="6" t="s">
        <v>212</v>
      </c>
      <c r="I42" s="6" t="s">
        <v>213</v>
      </c>
      <c r="J42" s="6" t="s">
        <v>217</v>
      </c>
      <c r="K42" s="15" t="s">
        <v>178</v>
      </c>
      <c r="L42" s="5"/>
      <c r="M42" s="6" t="s">
        <v>218</v>
      </c>
      <c r="N42" s="6" t="s">
        <v>219</v>
      </c>
      <c r="O42" s="6" t="s">
        <v>220</v>
      </c>
      <c r="P42" s="40"/>
      <c r="Q42" s="40"/>
      <c r="R42" s="40"/>
      <c r="S42" s="40"/>
      <c r="T42" s="40"/>
      <c r="U42" s="40"/>
      <c r="V42" s="40"/>
    </row>
    <row r="43" spans="1:29">
      <c r="A43" s="39" t="s">
        <v>221</v>
      </c>
      <c r="B43" s="40" t="s">
        <v>189</v>
      </c>
      <c r="C43" s="41">
        <v>60.08</v>
      </c>
      <c r="D43" s="41" t="s">
        <v>189</v>
      </c>
      <c r="E43" s="41">
        <v>26.67</v>
      </c>
      <c r="F43" s="41" t="s">
        <v>189</v>
      </c>
      <c r="G43" s="41">
        <v>7.72</v>
      </c>
      <c r="H43" s="41">
        <v>7.01</v>
      </c>
      <c r="I43" s="41">
        <v>0.3</v>
      </c>
      <c r="J43" s="41" t="s">
        <v>189</v>
      </c>
      <c r="K43" s="41">
        <v>101.78</v>
      </c>
      <c r="M43" s="41">
        <v>61.097380603366936</v>
      </c>
      <c r="N43" s="41">
        <v>37.182231029788291</v>
      </c>
      <c r="O43" s="41">
        <v>1.7203883668447633</v>
      </c>
      <c r="P43" s="40"/>
      <c r="Q43" s="40"/>
      <c r="R43" s="40"/>
      <c r="S43" s="40"/>
      <c r="T43" s="40"/>
      <c r="U43" s="40"/>
      <c r="V43" s="40"/>
    </row>
    <row r="44" spans="1:29">
      <c r="A44" s="39" t="s">
        <v>222</v>
      </c>
      <c r="B44" s="40" t="s">
        <v>189</v>
      </c>
      <c r="C44" s="41">
        <v>62.5</v>
      </c>
      <c r="D44" s="41" t="s">
        <v>189</v>
      </c>
      <c r="E44" s="41">
        <v>24.96</v>
      </c>
      <c r="F44" s="41" t="s">
        <v>189</v>
      </c>
      <c r="G44" s="41">
        <v>6.07</v>
      </c>
      <c r="H44" s="41">
        <v>7.98</v>
      </c>
      <c r="I44" s="41">
        <v>0.49</v>
      </c>
      <c r="J44" s="41" t="s">
        <v>189</v>
      </c>
      <c r="K44" s="41">
        <v>102</v>
      </c>
      <c r="M44" s="41">
        <v>68.458459285913818</v>
      </c>
      <c r="N44" s="41">
        <v>28.775739400551466</v>
      </c>
      <c r="O44" s="41">
        <v>2.7658013135347121</v>
      </c>
      <c r="P44" s="40"/>
      <c r="Q44" s="40"/>
      <c r="R44" s="40"/>
      <c r="S44" s="40"/>
      <c r="T44" s="40"/>
      <c r="U44" s="40"/>
      <c r="V44" s="40"/>
    </row>
    <row r="45" spans="1:29">
      <c r="A45" s="39" t="s">
        <v>223</v>
      </c>
      <c r="B45" s="40" t="s">
        <v>189</v>
      </c>
      <c r="C45" s="41">
        <v>61.16</v>
      </c>
      <c r="D45" s="41" t="s">
        <v>189</v>
      </c>
      <c r="E45" s="41">
        <v>25.56</v>
      </c>
      <c r="F45" s="41" t="s">
        <v>189</v>
      </c>
      <c r="G45" s="41">
        <v>6.81</v>
      </c>
      <c r="H45" s="41">
        <v>7.35</v>
      </c>
      <c r="I45" s="41">
        <v>0.43</v>
      </c>
      <c r="J45" s="41" t="s">
        <v>189</v>
      </c>
      <c r="K45" s="41">
        <v>101.31</v>
      </c>
      <c r="M45" s="41">
        <v>64.495449262680765</v>
      </c>
      <c r="N45" s="41">
        <v>33.021927260739638</v>
      </c>
      <c r="O45" s="41">
        <v>2.4826234765795894</v>
      </c>
      <c r="P45" s="41"/>
      <c r="Q45" s="41"/>
      <c r="R45" s="41"/>
      <c r="S45" s="41"/>
      <c r="T45" s="41"/>
      <c r="U45" s="41"/>
      <c r="V45" s="41"/>
    </row>
    <row r="46" spans="1:29">
      <c r="A46" s="39" t="s">
        <v>224</v>
      </c>
      <c r="B46" s="40" t="s">
        <v>189</v>
      </c>
      <c r="C46" s="41">
        <v>60.86</v>
      </c>
      <c r="D46" s="41" t="s">
        <v>189</v>
      </c>
      <c r="E46" s="41">
        <v>25.8</v>
      </c>
      <c r="F46" s="41" t="s">
        <v>189</v>
      </c>
      <c r="G46" s="41">
        <v>6.92</v>
      </c>
      <c r="H46" s="41">
        <v>7.28</v>
      </c>
      <c r="I46" s="41">
        <v>0.4</v>
      </c>
      <c r="J46" s="41" t="s">
        <v>189</v>
      </c>
      <c r="K46" s="41">
        <v>101.26</v>
      </c>
      <c r="M46" s="41">
        <v>64.043913544809001</v>
      </c>
      <c r="N46" s="41">
        <v>33.640787137916995</v>
      </c>
      <c r="O46" s="41">
        <v>2.3152993172740142</v>
      </c>
      <c r="P46" s="41"/>
      <c r="Q46" s="41"/>
      <c r="R46" s="41"/>
      <c r="S46" s="41"/>
      <c r="T46" s="41"/>
      <c r="U46" s="41"/>
      <c r="V46" s="41"/>
    </row>
    <row r="47" spans="1:29">
      <c r="A47" s="39" t="s">
        <v>225</v>
      </c>
      <c r="B47" s="40" t="s">
        <v>189</v>
      </c>
      <c r="C47" s="41">
        <v>62.64</v>
      </c>
      <c r="D47" s="41" t="s">
        <v>189</v>
      </c>
      <c r="E47" s="41">
        <v>25.05</v>
      </c>
      <c r="F47" s="41" t="s">
        <v>189</v>
      </c>
      <c r="G47" s="41">
        <v>5.89</v>
      </c>
      <c r="H47" s="41">
        <v>7.97</v>
      </c>
      <c r="I47" s="41">
        <v>0.64</v>
      </c>
      <c r="J47" s="41" t="s">
        <v>189</v>
      </c>
      <c r="K47" s="41">
        <v>102.18</v>
      </c>
      <c r="M47" s="41">
        <v>68.435927406398321</v>
      </c>
      <c r="N47" s="41">
        <v>27.948255290904626</v>
      </c>
      <c r="O47" s="41">
        <v>3.6158173026970615</v>
      </c>
    </row>
    <row r="48" spans="1:29">
      <c r="A48" s="39" t="s">
        <v>226</v>
      </c>
      <c r="B48" s="40" t="s">
        <v>189</v>
      </c>
      <c r="C48" s="41">
        <v>56.83</v>
      </c>
      <c r="D48" s="41" t="s">
        <v>189</v>
      </c>
      <c r="E48" s="41">
        <v>28.02</v>
      </c>
      <c r="F48" s="41">
        <v>0.37</v>
      </c>
      <c r="G48" s="41">
        <v>9.61</v>
      </c>
      <c r="H48" s="41">
        <v>5.73</v>
      </c>
      <c r="I48" s="41">
        <v>0.32</v>
      </c>
      <c r="J48" s="41" t="s">
        <v>189</v>
      </c>
      <c r="K48" s="41">
        <v>100.87</v>
      </c>
      <c r="M48" s="41">
        <v>50.928504531242034</v>
      </c>
      <c r="N48" s="41">
        <v>47.200137162620031</v>
      </c>
      <c r="O48" s="41">
        <v>1.8713583061379226</v>
      </c>
    </row>
    <row r="49" spans="1:15">
      <c r="A49" s="39" t="s">
        <v>227</v>
      </c>
      <c r="B49" s="40" t="s">
        <v>189</v>
      </c>
      <c r="C49" s="41">
        <v>55.62</v>
      </c>
      <c r="D49" s="41" t="s">
        <v>189</v>
      </c>
      <c r="E49" s="41">
        <v>28.74</v>
      </c>
      <c r="F49" s="41" t="s">
        <v>189</v>
      </c>
      <c r="G49" s="41">
        <v>10.5</v>
      </c>
      <c r="H49" s="41">
        <v>5.35</v>
      </c>
      <c r="I49" s="41">
        <v>0</v>
      </c>
      <c r="J49" s="41" t="s">
        <v>189</v>
      </c>
      <c r="K49" s="41">
        <v>100.21</v>
      </c>
      <c r="M49" s="41">
        <v>47.972012541911631</v>
      </c>
      <c r="N49" s="41">
        <v>52.027987458088361</v>
      </c>
      <c r="O49" s="41">
        <v>0</v>
      </c>
    </row>
    <row r="50" spans="1:15">
      <c r="A50" s="39" t="s">
        <v>228</v>
      </c>
      <c r="B50" s="40" t="s">
        <v>189</v>
      </c>
      <c r="C50" s="41">
        <v>59.36</v>
      </c>
      <c r="D50" s="41" t="s">
        <v>189</v>
      </c>
      <c r="E50" s="41">
        <v>27.62</v>
      </c>
      <c r="F50" s="41" t="s">
        <v>189</v>
      </c>
      <c r="G50" s="41">
        <v>8.8699999999999992</v>
      </c>
      <c r="H50" s="41">
        <v>6.33</v>
      </c>
      <c r="I50" s="41">
        <v>0</v>
      </c>
      <c r="J50" s="41" t="s">
        <v>189</v>
      </c>
      <c r="K50" s="41">
        <v>102.17</v>
      </c>
      <c r="M50" s="41">
        <v>56.358882984474356</v>
      </c>
      <c r="N50" s="41">
        <v>43.641117015525637</v>
      </c>
      <c r="O50" s="41">
        <v>0</v>
      </c>
    </row>
    <row r="51" spans="1:15">
      <c r="A51" s="39" t="s">
        <v>229</v>
      </c>
      <c r="B51" s="40" t="s">
        <v>189</v>
      </c>
      <c r="C51" s="41">
        <v>57.14</v>
      </c>
      <c r="D51" s="41" t="s">
        <v>189</v>
      </c>
      <c r="E51" s="41">
        <v>27.13</v>
      </c>
      <c r="F51" s="41" t="s">
        <v>189</v>
      </c>
      <c r="G51" s="41">
        <v>8.92</v>
      </c>
      <c r="H51" s="41">
        <v>6.12</v>
      </c>
      <c r="I51" s="41">
        <v>0</v>
      </c>
      <c r="J51" s="41" t="s">
        <v>189</v>
      </c>
      <c r="K51" s="41">
        <v>99.31</v>
      </c>
      <c r="M51" s="41">
        <v>55.388512433985902</v>
      </c>
      <c r="N51" s="41">
        <v>44.611487566014091</v>
      </c>
      <c r="O51" s="41">
        <v>0</v>
      </c>
    </row>
    <row r="52" spans="1:15">
      <c r="A52" s="39" t="s">
        <v>230</v>
      </c>
      <c r="B52" s="40" t="s">
        <v>189</v>
      </c>
      <c r="C52" s="41">
        <v>60.29</v>
      </c>
      <c r="D52" s="41" t="s">
        <v>189</v>
      </c>
      <c r="E52" s="41">
        <v>26.39</v>
      </c>
      <c r="F52" s="41" t="s">
        <v>189</v>
      </c>
      <c r="G52" s="41">
        <v>7.36</v>
      </c>
      <c r="H52" s="41">
        <v>7.13</v>
      </c>
      <c r="I52" s="41">
        <v>0.39</v>
      </c>
      <c r="J52" s="41" t="s">
        <v>189</v>
      </c>
      <c r="K52" s="41">
        <v>101.56</v>
      </c>
      <c r="M52" s="41">
        <v>62.250266131596511</v>
      </c>
      <c r="N52" s="41">
        <v>35.509378259963661</v>
      </c>
      <c r="O52" s="41">
        <v>2.2403556084398284</v>
      </c>
    </row>
    <row r="53" spans="1:15">
      <c r="A53" s="39" t="s">
        <v>231</v>
      </c>
      <c r="B53" s="40" t="s">
        <v>189</v>
      </c>
      <c r="C53" s="41">
        <v>62.38</v>
      </c>
      <c r="D53" s="41" t="s">
        <v>189</v>
      </c>
      <c r="E53" s="41">
        <v>25.61</v>
      </c>
      <c r="F53" s="41" t="s">
        <v>189</v>
      </c>
      <c r="G53" s="41">
        <v>6.21</v>
      </c>
      <c r="H53" s="41">
        <v>7.86</v>
      </c>
      <c r="I53" s="41">
        <v>0.52</v>
      </c>
      <c r="J53" s="41" t="s">
        <v>189</v>
      </c>
      <c r="K53" s="41">
        <v>102.58</v>
      </c>
      <c r="M53" s="41">
        <v>67.561716792795778</v>
      </c>
      <c r="N53" s="41">
        <v>29.497370434930019</v>
      </c>
      <c r="O53" s="41">
        <v>2.9409127722742072</v>
      </c>
    </row>
    <row r="54" spans="1:15">
      <c r="A54" s="39" t="s">
        <v>232</v>
      </c>
      <c r="B54" s="40" t="s">
        <v>189</v>
      </c>
      <c r="C54" s="41">
        <v>62.13</v>
      </c>
      <c r="D54" s="41" t="s">
        <v>189</v>
      </c>
      <c r="E54" s="41">
        <v>24.47</v>
      </c>
      <c r="F54" s="41">
        <v>0.28000000000000003</v>
      </c>
      <c r="G54" s="41">
        <v>5.58</v>
      </c>
      <c r="H54" s="41">
        <v>7.84</v>
      </c>
      <c r="I54" s="41">
        <v>0.48</v>
      </c>
      <c r="J54" s="41" t="s">
        <v>189</v>
      </c>
      <c r="K54" s="41">
        <v>100.78</v>
      </c>
      <c r="M54" s="41">
        <v>69.75493124451215</v>
      </c>
      <c r="N54" s="41">
        <v>27.435104737201844</v>
      </c>
      <c r="O54" s="41">
        <v>2.8099640182860153</v>
      </c>
    </row>
    <row r="55" spans="1:15">
      <c r="A55" s="39" t="s">
        <v>233</v>
      </c>
      <c r="B55" s="40" t="s">
        <v>189</v>
      </c>
      <c r="C55" s="41">
        <v>61.67</v>
      </c>
      <c r="D55" s="41" t="s">
        <v>189</v>
      </c>
      <c r="E55" s="41">
        <v>24.67</v>
      </c>
      <c r="F55" s="41" t="s">
        <v>189</v>
      </c>
      <c r="G55" s="41">
        <v>5.72</v>
      </c>
      <c r="H55" s="41">
        <v>7.81</v>
      </c>
      <c r="I55" s="41">
        <v>0.5</v>
      </c>
      <c r="J55" s="41" t="s">
        <v>189</v>
      </c>
      <c r="K55" s="41">
        <v>100.36</v>
      </c>
      <c r="M55" s="41">
        <v>69.115824246336473</v>
      </c>
      <c r="N55" s="41">
        <v>27.972807572805021</v>
      </c>
      <c r="O55" s="41">
        <v>2.9113681808585095</v>
      </c>
    </row>
    <row r="56" spans="1:15">
      <c r="A56" s="39" t="s">
        <v>234</v>
      </c>
      <c r="B56" s="40" t="s">
        <v>189</v>
      </c>
      <c r="C56" s="41">
        <v>54.67</v>
      </c>
      <c r="D56" s="41" t="s">
        <v>189</v>
      </c>
      <c r="E56" s="41">
        <v>29.66</v>
      </c>
      <c r="F56" s="41" t="s">
        <v>189</v>
      </c>
      <c r="G56" s="41">
        <v>11.33</v>
      </c>
      <c r="H56" s="41">
        <v>4.93</v>
      </c>
      <c r="I56" s="41">
        <v>0</v>
      </c>
      <c r="J56" s="41" t="s">
        <v>189</v>
      </c>
      <c r="K56" s="41">
        <v>100.6</v>
      </c>
      <c r="M56" s="41">
        <v>44.053269716539958</v>
      </c>
      <c r="N56" s="41">
        <v>55.946730283460042</v>
      </c>
      <c r="O56" s="41">
        <v>0</v>
      </c>
    </row>
    <row r="57" spans="1:15">
      <c r="A57" s="39" t="s">
        <v>235</v>
      </c>
      <c r="B57" s="40" t="s">
        <v>189</v>
      </c>
      <c r="C57" s="41">
        <v>54.24</v>
      </c>
      <c r="D57" s="41" t="s">
        <v>189</v>
      </c>
      <c r="E57" s="41">
        <v>29.83</v>
      </c>
      <c r="F57" s="41" t="s">
        <v>189</v>
      </c>
      <c r="G57" s="41">
        <v>11.52</v>
      </c>
      <c r="H57" s="41">
        <v>4.76</v>
      </c>
      <c r="I57" s="41">
        <v>0</v>
      </c>
      <c r="J57" s="41" t="s">
        <v>189</v>
      </c>
      <c r="K57" s="41">
        <v>100.34</v>
      </c>
      <c r="M57" s="41">
        <v>42.782704133180843</v>
      </c>
      <c r="N57" s="41">
        <v>57.21729586681915</v>
      </c>
      <c r="O57" s="41">
        <v>0</v>
      </c>
    </row>
    <row r="58" spans="1:15">
      <c r="A58" s="39" t="s">
        <v>236</v>
      </c>
      <c r="B58" s="40" t="s">
        <v>189</v>
      </c>
      <c r="C58" s="41">
        <v>54.27</v>
      </c>
      <c r="D58" s="41" t="s">
        <v>189</v>
      </c>
      <c r="E58" s="41">
        <v>29.62</v>
      </c>
      <c r="F58" s="41">
        <v>0.31</v>
      </c>
      <c r="G58" s="41">
        <v>11.07</v>
      </c>
      <c r="H58" s="41">
        <v>4.8600000000000003</v>
      </c>
      <c r="I58" s="41">
        <v>0</v>
      </c>
      <c r="J58" s="41" t="s">
        <v>189</v>
      </c>
      <c r="K58" s="41">
        <v>100.15</v>
      </c>
      <c r="M58" s="41">
        <v>44.273101669714883</v>
      </c>
      <c r="N58" s="41">
        <v>55.726898330285124</v>
      </c>
      <c r="O58" s="41">
        <v>0</v>
      </c>
    </row>
    <row r="59" spans="1:15">
      <c r="A59" s="39" t="s">
        <v>237</v>
      </c>
      <c r="B59" s="40" t="s">
        <v>189</v>
      </c>
      <c r="C59" s="41">
        <v>60.78</v>
      </c>
      <c r="D59" s="41" t="s">
        <v>189</v>
      </c>
      <c r="E59" s="41">
        <v>25.75</v>
      </c>
      <c r="F59" s="41" t="s">
        <v>189</v>
      </c>
      <c r="G59" s="41">
        <v>7.01</v>
      </c>
      <c r="H59" s="41">
        <v>7.43</v>
      </c>
      <c r="I59" s="41">
        <v>0.38</v>
      </c>
      <c r="J59" s="41" t="s">
        <v>189</v>
      </c>
      <c r="K59" s="41">
        <v>101.35</v>
      </c>
      <c r="M59" s="41">
        <v>64.307983259118856</v>
      </c>
      <c r="N59" s="41">
        <v>33.528001366085014</v>
      </c>
      <c r="O59" s="41">
        <v>2.1640153747961453</v>
      </c>
    </row>
    <row r="60" spans="1:15">
      <c r="A60" s="39" t="s">
        <v>238</v>
      </c>
      <c r="B60" s="40" t="s">
        <v>189</v>
      </c>
      <c r="C60" s="41">
        <v>61.77</v>
      </c>
      <c r="D60" s="41" t="s">
        <v>189</v>
      </c>
      <c r="E60" s="41">
        <v>25.09</v>
      </c>
      <c r="F60" s="41">
        <v>0.34</v>
      </c>
      <c r="G60" s="41">
        <v>5.95</v>
      </c>
      <c r="H60" s="41">
        <v>7.87</v>
      </c>
      <c r="I60" s="41">
        <v>0.52</v>
      </c>
      <c r="J60" s="41" t="s">
        <v>189</v>
      </c>
      <c r="K60" s="41">
        <v>101.55</v>
      </c>
      <c r="M60" s="41">
        <v>68.434006041688846</v>
      </c>
      <c r="N60" s="41">
        <v>28.590896176251274</v>
      </c>
      <c r="O60" s="41">
        <v>2.9750977820598727</v>
      </c>
    </row>
    <row r="61" spans="1:15">
      <c r="A61" s="39" t="s">
        <v>239</v>
      </c>
      <c r="B61" s="40" t="s">
        <v>189</v>
      </c>
      <c r="C61" s="41">
        <v>63.92</v>
      </c>
      <c r="D61" s="41" t="s">
        <v>189</v>
      </c>
      <c r="E61" s="41">
        <v>23.91</v>
      </c>
      <c r="F61" s="41" t="s">
        <v>189</v>
      </c>
      <c r="G61" s="41">
        <v>4.93</v>
      </c>
      <c r="H61" s="41">
        <v>8.2200000000000006</v>
      </c>
      <c r="I61" s="41">
        <v>0.68</v>
      </c>
      <c r="J61" s="41" t="s">
        <v>189</v>
      </c>
      <c r="K61" s="41">
        <v>101.66</v>
      </c>
      <c r="M61" s="41">
        <v>72.157489410122878</v>
      </c>
      <c r="N61" s="41">
        <v>23.91498359642889</v>
      </c>
      <c r="O61" s="41">
        <v>3.9275269934482235</v>
      </c>
    </row>
    <row r="62" spans="1:15">
      <c r="A62" s="39" t="s">
        <v>240</v>
      </c>
      <c r="B62" s="40" t="s">
        <v>189</v>
      </c>
      <c r="C62" s="41">
        <v>62.44</v>
      </c>
      <c r="D62" s="41" t="s">
        <v>189</v>
      </c>
      <c r="E62" s="41">
        <v>24.37</v>
      </c>
      <c r="F62" s="41" t="s">
        <v>189</v>
      </c>
      <c r="G62" s="41">
        <v>5.48</v>
      </c>
      <c r="H62" s="41">
        <v>7.94</v>
      </c>
      <c r="I62" s="41">
        <v>0.61</v>
      </c>
      <c r="J62" s="41" t="s">
        <v>189</v>
      </c>
      <c r="K62" s="41">
        <v>100.84</v>
      </c>
      <c r="M62" s="41">
        <v>69.835206373809655</v>
      </c>
      <c r="N62" s="41">
        <v>26.63471464270523</v>
      </c>
      <c r="O62" s="41">
        <v>3.530078983485109</v>
      </c>
    </row>
    <row r="63" spans="1:15">
      <c r="A63" s="39" t="s">
        <v>241</v>
      </c>
      <c r="B63" s="40" t="s">
        <v>189</v>
      </c>
      <c r="C63" s="41">
        <v>61.21</v>
      </c>
      <c r="D63" s="41" t="s">
        <v>189</v>
      </c>
      <c r="E63" s="41">
        <v>25.09</v>
      </c>
      <c r="F63" s="41">
        <v>0.28999999999999998</v>
      </c>
      <c r="G63" s="41">
        <v>6.16</v>
      </c>
      <c r="H63" s="41">
        <v>7.21</v>
      </c>
      <c r="I63" s="41">
        <v>0.44</v>
      </c>
      <c r="J63" s="41" t="s">
        <v>189</v>
      </c>
      <c r="K63" s="41">
        <v>101.31</v>
      </c>
      <c r="M63" s="41">
        <v>66.125311765076489</v>
      </c>
      <c r="N63" s="41">
        <v>31.219558089825806</v>
      </c>
      <c r="O63" s="41">
        <v>2.6551301450977114</v>
      </c>
    </row>
    <row r="64" spans="1:15">
      <c r="A64" s="39" t="s">
        <v>242</v>
      </c>
      <c r="B64" s="40" t="s">
        <v>189</v>
      </c>
      <c r="C64" s="41">
        <v>62.8</v>
      </c>
      <c r="D64" s="41" t="s">
        <v>189</v>
      </c>
      <c r="E64" s="41">
        <v>24.5</v>
      </c>
      <c r="F64" s="41" t="s">
        <v>189</v>
      </c>
      <c r="G64" s="41">
        <v>5.43</v>
      </c>
      <c r="H64" s="41">
        <v>8.07</v>
      </c>
      <c r="I64" s="41">
        <v>0.6</v>
      </c>
      <c r="J64" s="41" t="s">
        <v>189</v>
      </c>
      <c r="K64" s="41">
        <v>101.4</v>
      </c>
      <c r="M64" s="41">
        <v>70.385598277171084</v>
      </c>
      <c r="N64" s="41">
        <v>26.171202185958801</v>
      </c>
      <c r="O64" s="41">
        <v>3.4431995368701118</v>
      </c>
    </row>
    <row r="65" spans="1:15">
      <c r="A65" s="39" t="s">
        <v>243</v>
      </c>
      <c r="B65" s="40" t="s">
        <v>189</v>
      </c>
      <c r="C65" s="41">
        <v>58.69</v>
      </c>
      <c r="D65" s="41" t="s">
        <v>189</v>
      </c>
      <c r="E65" s="41">
        <v>28.21</v>
      </c>
      <c r="F65" s="41" t="s">
        <v>189</v>
      </c>
      <c r="G65" s="41">
        <v>9.34</v>
      </c>
      <c r="H65" s="41">
        <v>6.27</v>
      </c>
      <c r="I65" s="41">
        <v>0</v>
      </c>
      <c r="J65" s="41" t="s">
        <v>189</v>
      </c>
      <c r="K65" s="41">
        <v>102.51</v>
      </c>
      <c r="M65" s="41">
        <v>54.849328043412541</v>
      </c>
      <c r="N65" s="41">
        <v>45.150671956587459</v>
      </c>
      <c r="O65" s="41">
        <v>0</v>
      </c>
    </row>
    <row r="66" spans="1:15">
      <c r="A66" s="39" t="s">
        <v>244</v>
      </c>
      <c r="B66" s="40" t="s">
        <v>189</v>
      </c>
      <c r="C66" s="41">
        <v>58.27</v>
      </c>
      <c r="D66" s="41" t="s">
        <v>189</v>
      </c>
      <c r="E66" s="41">
        <v>27.91</v>
      </c>
      <c r="F66" s="41">
        <v>0.31</v>
      </c>
      <c r="G66" s="41">
        <v>8.99</v>
      </c>
      <c r="H66" s="41">
        <v>6.33</v>
      </c>
      <c r="I66" s="41">
        <v>0</v>
      </c>
      <c r="J66" s="41" t="s">
        <v>189</v>
      </c>
      <c r="K66" s="41">
        <v>101.82</v>
      </c>
      <c r="M66" s="41">
        <v>56.028087719672058</v>
      </c>
      <c r="N66" s="41">
        <v>43.971912280327949</v>
      </c>
      <c r="O66" s="41">
        <v>0</v>
      </c>
    </row>
    <row r="67" spans="1:15">
      <c r="A67" s="39" t="s">
        <v>245</v>
      </c>
      <c r="B67" s="40" t="s">
        <v>189</v>
      </c>
      <c r="C67" s="41">
        <v>61.39</v>
      </c>
      <c r="D67" s="41" t="s">
        <v>189</v>
      </c>
      <c r="E67" s="41">
        <v>25.12</v>
      </c>
      <c r="F67" s="41" t="s">
        <v>189</v>
      </c>
      <c r="G67" s="41">
        <v>6.21</v>
      </c>
      <c r="H67" s="41">
        <v>7.53</v>
      </c>
      <c r="I67" s="41">
        <v>0.51</v>
      </c>
      <c r="J67" s="41" t="s">
        <v>189</v>
      </c>
      <c r="K67" s="41">
        <v>100.77</v>
      </c>
      <c r="M67" s="41">
        <v>66.653520252018112</v>
      </c>
      <c r="N67" s="41">
        <v>30.376189015001231</v>
      </c>
      <c r="O67" s="41">
        <v>2.9702907329806632</v>
      </c>
    </row>
    <row r="68" spans="1:15">
      <c r="A68" s="39" t="s">
        <v>246</v>
      </c>
      <c r="B68" s="40" t="s">
        <v>189</v>
      </c>
      <c r="C68" s="41">
        <v>59.91</v>
      </c>
      <c r="D68" s="41" t="s">
        <v>189</v>
      </c>
      <c r="E68" s="41">
        <v>24.89</v>
      </c>
      <c r="F68" s="41" t="s">
        <v>189</v>
      </c>
      <c r="G68" s="41">
        <v>6.51</v>
      </c>
      <c r="H68" s="41">
        <v>7.39</v>
      </c>
      <c r="I68" s="41">
        <v>0.47</v>
      </c>
      <c r="J68" s="41" t="s">
        <v>189</v>
      </c>
      <c r="K68" s="41">
        <v>99.17</v>
      </c>
      <c r="M68" s="41">
        <v>65.417390284172811</v>
      </c>
      <c r="N68" s="41">
        <v>31.84515273256795</v>
      </c>
      <c r="O68" s="41">
        <v>2.737456983259245</v>
      </c>
    </row>
    <row r="69" spans="1:15">
      <c r="A69" s="39" t="s">
        <v>247</v>
      </c>
      <c r="B69" s="40" t="s">
        <v>189</v>
      </c>
      <c r="C69" s="41">
        <v>60.9</v>
      </c>
      <c r="D69" s="41" t="s">
        <v>189</v>
      </c>
      <c r="E69" s="41">
        <v>26.07</v>
      </c>
      <c r="F69" s="41" t="s">
        <v>189</v>
      </c>
      <c r="G69" s="41">
        <v>7.21</v>
      </c>
      <c r="H69" s="41">
        <v>7.21</v>
      </c>
      <c r="I69" s="41">
        <v>0.42</v>
      </c>
      <c r="J69" s="41" t="s">
        <v>189</v>
      </c>
      <c r="K69" s="41">
        <v>101.8</v>
      </c>
      <c r="M69" s="41">
        <v>62.856265598590745</v>
      </c>
      <c r="N69" s="41">
        <v>34.734587569549348</v>
      </c>
      <c r="O69" s="41">
        <v>2.4091468318599061</v>
      </c>
    </row>
    <row r="70" spans="1:15">
      <c r="A70" s="39" t="s">
        <v>248</v>
      </c>
      <c r="B70" s="40" t="s">
        <v>189</v>
      </c>
      <c r="C70" s="41">
        <v>56.84</v>
      </c>
      <c r="D70" s="41" t="s">
        <v>189</v>
      </c>
      <c r="E70" s="41">
        <v>27.81</v>
      </c>
      <c r="F70" s="41">
        <v>0.36</v>
      </c>
      <c r="G70" s="41">
        <v>9.3000000000000007</v>
      </c>
      <c r="H70" s="41">
        <v>5.98</v>
      </c>
      <c r="I70" s="41">
        <v>0</v>
      </c>
      <c r="J70" s="41" t="s">
        <v>189</v>
      </c>
      <c r="K70" s="41">
        <v>100.29</v>
      </c>
      <c r="M70" s="41">
        <v>53.780790274765081</v>
      </c>
      <c r="N70" s="41">
        <v>46.219209725234919</v>
      </c>
      <c r="O70" s="41">
        <v>0</v>
      </c>
    </row>
    <row r="71" spans="1:15">
      <c r="A71" s="39" t="s">
        <v>249</v>
      </c>
      <c r="B71" s="40" t="s">
        <v>189</v>
      </c>
      <c r="C71" s="41">
        <v>63.01</v>
      </c>
      <c r="D71" s="41" t="s">
        <v>189</v>
      </c>
      <c r="E71" s="41">
        <v>24.79</v>
      </c>
      <c r="F71" s="41" t="s">
        <v>189</v>
      </c>
      <c r="G71" s="41">
        <v>5.47</v>
      </c>
      <c r="H71" s="41">
        <v>7.98</v>
      </c>
      <c r="I71" s="41">
        <v>0.55000000000000004</v>
      </c>
      <c r="J71" s="41" t="s">
        <v>189</v>
      </c>
      <c r="K71" s="41">
        <v>101.8</v>
      </c>
      <c r="M71" s="41">
        <v>70.21792373822214</v>
      </c>
      <c r="N71" s="41">
        <v>26.597816777727683</v>
      </c>
      <c r="O71" s="41">
        <v>3.1842594840501661</v>
      </c>
    </row>
    <row r="72" spans="1:15">
      <c r="A72" s="39" t="s">
        <v>250</v>
      </c>
      <c r="B72" s="40" t="s">
        <v>189</v>
      </c>
      <c r="C72" s="41">
        <v>59.62</v>
      </c>
      <c r="D72" s="41" t="s">
        <v>189</v>
      </c>
      <c r="E72" s="41">
        <v>26.88</v>
      </c>
      <c r="F72" s="41" t="s">
        <v>189</v>
      </c>
      <c r="G72" s="41">
        <v>8.2799999999999994</v>
      </c>
      <c r="H72" s="41">
        <v>6.54</v>
      </c>
      <c r="I72" s="41">
        <v>0.4</v>
      </c>
      <c r="J72" s="41" t="s">
        <v>189</v>
      </c>
      <c r="K72" s="41">
        <v>101.72</v>
      </c>
      <c r="M72" s="41">
        <v>57.475602658336776</v>
      </c>
      <c r="N72" s="41">
        <v>40.211446269532416</v>
      </c>
      <c r="O72" s="41">
        <v>2.3129510721308124</v>
      </c>
    </row>
    <row r="73" spans="1:15">
      <c r="A73" s="39" t="s">
        <v>251</v>
      </c>
      <c r="B73" s="40" t="s">
        <v>189</v>
      </c>
      <c r="C73" s="41">
        <v>61</v>
      </c>
      <c r="D73" s="41" t="s">
        <v>189</v>
      </c>
      <c r="E73" s="41">
        <v>25.48</v>
      </c>
      <c r="F73" s="41" t="s">
        <v>189</v>
      </c>
      <c r="G73" s="41">
        <v>6.49</v>
      </c>
      <c r="H73" s="41">
        <v>7.53</v>
      </c>
      <c r="I73" s="41">
        <v>0.52</v>
      </c>
      <c r="J73" s="41" t="s">
        <v>189</v>
      </c>
      <c r="K73" s="41">
        <v>101.01</v>
      </c>
      <c r="M73" s="41">
        <v>65.715199323187264</v>
      </c>
      <c r="N73" s="41">
        <v>31.298903376972316</v>
      </c>
      <c r="O73" s="41">
        <v>2.9858972998404067</v>
      </c>
    </row>
    <row r="74" spans="1:15">
      <c r="A74" s="39" t="s">
        <v>252</v>
      </c>
      <c r="B74" s="40" t="s">
        <v>189</v>
      </c>
      <c r="C74" s="41">
        <v>58.39</v>
      </c>
      <c r="D74" s="41" t="s">
        <v>189</v>
      </c>
      <c r="E74" s="41">
        <v>27.56</v>
      </c>
      <c r="F74" s="41">
        <v>0.5</v>
      </c>
      <c r="G74" s="41">
        <v>8.9700000000000006</v>
      </c>
      <c r="H74" s="41">
        <v>6.11</v>
      </c>
      <c r="I74" s="41">
        <v>0.35</v>
      </c>
      <c r="J74" s="41" t="s">
        <v>189</v>
      </c>
      <c r="K74" s="41">
        <v>101.87</v>
      </c>
      <c r="M74" s="41">
        <v>54.084488285253705</v>
      </c>
      <c r="N74" s="41">
        <v>43.877060940768828</v>
      </c>
      <c r="O74" s="41">
        <v>2.0384507739774493</v>
      </c>
    </row>
    <row r="75" spans="1:15">
      <c r="A75" s="39" t="s">
        <v>253</v>
      </c>
      <c r="B75" s="40" t="s">
        <v>189</v>
      </c>
      <c r="C75" s="41">
        <v>58.65</v>
      </c>
      <c r="D75" s="41" t="s">
        <v>189</v>
      </c>
      <c r="E75" s="41">
        <v>27.93</v>
      </c>
      <c r="F75" s="41" t="s">
        <v>189</v>
      </c>
      <c r="G75" s="41">
        <v>9.01</v>
      </c>
      <c r="H75" s="41">
        <v>6.34</v>
      </c>
      <c r="I75" s="41">
        <v>0</v>
      </c>
      <c r="J75" s="41" t="s">
        <v>189</v>
      </c>
      <c r="K75" s="41">
        <v>101.93</v>
      </c>
      <c r="M75" s="41">
        <v>56.012228737122648</v>
      </c>
      <c r="N75" s="41">
        <v>43.987771262877359</v>
      </c>
      <c r="O75" s="41">
        <v>0</v>
      </c>
    </row>
    <row r="76" spans="1:15">
      <c r="A76" s="39" t="s">
        <v>254</v>
      </c>
      <c r="B76" s="40" t="s">
        <v>189</v>
      </c>
      <c r="C76" s="41">
        <v>60.02</v>
      </c>
      <c r="D76" s="41" t="s">
        <v>189</v>
      </c>
      <c r="E76" s="41">
        <v>26.47</v>
      </c>
      <c r="F76" s="41" t="s">
        <v>189</v>
      </c>
      <c r="G76" s="41">
        <v>7.58</v>
      </c>
      <c r="H76" s="41">
        <v>6.91</v>
      </c>
      <c r="I76" s="41">
        <v>0.43</v>
      </c>
      <c r="J76" s="41" t="s">
        <v>189</v>
      </c>
      <c r="K76" s="41">
        <v>101.41</v>
      </c>
      <c r="M76" s="41">
        <v>60.711719614152017</v>
      </c>
      <c r="N76" s="41">
        <v>36.802495108772369</v>
      </c>
      <c r="O76" s="41">
        <v>2.4857852770756108</v>
      </c>
    </row>
    <row r="77" spans="1:15">
      <c r="A77" s="39" t="s">
        <v>255</v>
      </c>
      <c r="B77" s="40" t="s">
        <v>189</v>
      </c>
      <c r="C77" s="41">
        <v>62.31</v>
      </c>
      <c r="D77" s="41" t="s">
        <v>189</v>
      </c>
      <c r="E77" s="41">
        <v>25.44</v>
      </c>
      <c r="F77" s="41" t="s">
        <v>189</v>
      </c>
      <c r="G77" s="41">
        <v>6.46</v>
      </c>
      <c r="H77" s="41">
        <v>7.68</v>
      </c>
      <c r="I77" s="41">
        <v>0.51</v>
      </c>
      <c r="J77" s="41" t="s">
        <v>189</v>
      </c>
      <c r="K77" s="41">
        <v>102.41</v>
      </c>
      <c r="M77" s="41">
        <v>66.290453230533316</v>
      </c>
      <c r="N77" s="41">
        <v>30.813132932928568</v>
      </c>
      <c r="O77" s="41">
        <v>2.8964138365381058</v>
      </c>
    </row>
    <row r="78" spans="1:15">
      <c r="A78" s="39" t="s">
        <v>256</v>
      </c>
      <c r="B78" s="40" t="s">
        <v>189</v>
      </c>
      <c r="C78" s="41">
        <v>59.82</v>
      </c>
      <c r="D78" s="41" t="s">
        <v>189</v>
      </c>
      <c r="E78" s="41">
        <v>26.8</v>
      </c>
      <c r="F78" s="41" t="s">
        <v>189</v>
      </c>
      <c r="G78" s="41">
        <v>7.82</v>
      </c>
      <c r="H78" s="41">
        <v>6.95</v>
      </c>
      <c r="I78" s="41">
        <v>0.42</v>
      </c>
      <c r="J78" s="41" t="s">
        <v>189</v>
      </c>
      <c r="K78" s="41">
        <v>101.81</v>
      </c>
      <c r="M78" s="41">
        <v>60.185130905936809</v>
      </c>
      <c r="N78" s="41">
        <v>37.421804813730532</v>
      </c>
      <c r="O78" s="41">
        <v>2.3930642803326534</v>
      </c>
    </row>
    <row r="79" spans="1:15">
      <c r="A79" s="39" t="s">
        <v>257</v>
      </c>
      <c r="B79" s="40" t="s">
        <v>189</v>
      </c>
      <c r="C79" s="41">
        <v>64.010000000000005</v>
      </c>
      <c r="D79" s="41" t="s">
        <v>189</v>
      </c>
      <c r="E79" s="41">
        <v>24.23</v>
      </c>
      <c r="F79" s="41" t="s">
        <v>189</v>
      </c>
      <c r="G79" s="41">
        <v>4.95</v>
      </c>
      <c r="H79" s="41">
        <v>8.26</v>
      </c>
      <c r="I79" s="41">
        <v>0.77</v>
      </c>
      <c r="J79" s="41" t="s">
        <v>189</v>
      </c>
      <c r="K79" s="41">
        <v>102.23</v>
      </c>
      <c r="M79" s="41">
        <v>71.813488245015904</v>
      </c>
      <c r="N79" s="41">
        <v>23.781801256613612</v>
      </c>
      <c r="O79" s="41">
        <v>4.4047104983704832</v>
      </c>
    </row>
    <row r="80" spans="1:15">
      <c r="A80" s="39" t="s">
        <v>258</v>
      </c>
      <c r="B80" s="40" t="s">
        <v>189</v>
      </c>
      <c r="C80" s="41">
        <v>62.59</v>
      </c>
      <c r="D80" s="41" t="s">
        <v>189</v>
      </c>
      <c r="E80" s="41">
        <v>25.26</v>
      </c>
      <c r="F80" s="41" t="s">
        <v>189</v>
      </c>
      <c r="G80" s="41">
        <v>5.81</v>
      </c>
      <c r="H80" s="41">
        <v>7.88</v>
      </c>
      <c r="I80" s="41">
        <v>0.6</v>
      </c>
      <c r="J80" s="41" t="s">
        <v>189</v>
      </c>
      <c r="K80" s="41">
        <v>102.14</v>
      </c>
      <c r="M80" s="41">
        <v>68.6088248389146</v>
      </c>
      <c r="N80" s="41">
        <v>27.95396820037222</v>
      </c>
      <c r="O80" s="41">
        <v>3.437206960713187</v>
      </c>
    </row>
    <row r="81" spans="1:15">
      <c r="A81" s="39" t="s">
        <v>259</v>
      </c>
      <c r="B81" s="40" t="s">
        <v>189</v>
      </c>
      <c r="C81" s="41">
        <v>58.65</v>
      </c>
      <c r="D81" s="41" t="s">
        <v>189</v>
      </c>
      <c r="E81" s="41">
        <v>28.06</v>
      </c>
      <c r="F81" s="41">
        <v>0.41</v>
      </c>
      <c r="G81" s="41">
        <v>9.4</v>
      </c>
      <c r="H81" s="41">
        <v>6.02</v>
      </c>
      <c r="I81" s="41">
        <v>0</v>
      </c>
      <c r="J81" s="41" t="s">
        <v>189</v>
      </c>
      <c r="K81" s="41">
        <v>102.55</v>
      </c>
      <c r="M81" s="41">
        <v>53.680636074361324</v>
      </c>
      <c r="N81" s="41">
        <v>46.319363925638676</v>
      </c>
      <c r="O81" s="41">
        <v>0</v>
      </c>
    </row>
    <row r="82" spans="1:15">
      <c r="A82" s="39" t="s">
        <v>260</v>
      </c>
      <c r="B82" s="40" t="s">
        <v>189</v>
      </c>
      <c r="C82" s="41">
        <v>60.47</v>
      </c>
      <c r="D82" s="41" t="s">
        <v>189</v>
      </c>
      <c r="E82" s="41">
        <v>26.32</v>
      </c>
      <c r="F82" s="41" t="s">
        <v>189</v>
      </c>
      <c r="G82" s="41">
        <v>7.2</v>
      </c>
      <c r="H82" s="41">
        <v>7.23</v>
      </c>
      <c r="I82" s="41">
        <v>0.39</v>
      </c>
      <c r="J82" s="41" t="s">
        <v>189</v>
      </c>
      <c r="K82" s="41">
        <v>101.61</v>
      </c>
      <c r="M82" s="41">
        <v>63.059567829552911</v>
      </c>
      <c r="N82" s="41">
        <v>34.702339995107955</v>
      </c>
      <c r="O82" s="41">
        <v>2.2380921753391281</v>
      </c>
    </row>
    <row r="83" spans="1:15">
      <c r="A83" s="39" t="s">
        <v>261</v>
      </c>
      <c r="B83" s="40" t="s">
        <v>189</v>
      </c>
      <c r="C83" s="41">
        <v>53.86</v>
      </c>
      <c r="D83" s="41" t="s">
        <v>189</v>
      </c>
      <c r="E83" s="41">
        <v>29.96</v>
      </c>
      <c r="F83" s="41">
        <v>0.51</v>
      </c>
      <c r="G83" s="41">
        <v>11.93</v>
      </c>
      <c r="H83" s="41">
        <v>4.4000000000000004</v>
      </c>
      <c r="I83" s="41">
        <v>0</v>
      </c>
      <c r="J83" s="41" t="s">
        <v>189</v>
      </c>
      <c r="K83" s="41">
        <v>100.65</v>
      </c>
      <c r="M83" s="41">
        <v>40.027077064029996</v>
      </c>
      <c r="N83" s="41">
        <v>59.972922935970004</v>
      </c>
      <c r="O83" s="41">
        <v>0</v>
      </c>
    </row>
    <row r="84" spans="1:15">
      <c r="A84" s="39" t="s">
        <v>262</v>
      </c>
      <c r="B84" s="40" t="s">
        <v>189</v>
      </c>
      <c r="C84" s="41">
        <v>61.08</v>
      </c>
      <c r="D84" s="41" t="s">
        <v>189</v>
      </c>
      <c r="E84" s="41">
        <v>26.32</v>
      </c>
      <c r="F84" s="41" t="s">
        <v>189</v>
      </c>
      <c r="G84" s="41">
        <v>7.13</v>
      </c>
      <c r="H84" s="41">
        <v>7.3</v>
      </c>
      <c r="I84" s="41">
        <v>0.41</v>
      </c>
      <c r="J84" s="41" t="s">
        <v>189</v>
      </c>
      <c r="K84" s="41">
        <v>102.24</v>
      </c>
      <c r="M84" s="41">
        <v>63.424065049815304</v>
      </c>
      <c r="N84" s="41">
        <v>34.232160910349755</v>
      </c>
      <c r="O84" s="41">
        <v>2.3437740398349423</v>
      </c>
    </row>
    <row r="85" spans="1:15">
      <c r="A85" s="39" t="s">
        <v>263</v>
      </c>
      <c r="B85" s="40" t="s">
        <v>189</v>
      </c>
      <c r="C85" s="41">
        <v>61.68</v>
      </c>
      <c r="D85" s="41" t="s">
        <v>189</v>
      </c>
      <c r="E85" s="41">
        <v>25.58</v>
      </c>
      <c r="F85" s="41" t="s">
        <v>189</v>
      </c>
      <c r="G85" s="41">
        <v>6.74</v>
      </c>
      <c r="H85" s="41">
        <v>7.57</v>
      </c>
      <c r="I85" s="41">
        <v>0.44</v>
      </c>
      <c r="J85" s="41" t="s">
        <v>189</v>
      </c>
      <c r="K85" s="41">
        <v>102</v>
      </c>
      <c r="M85" s="41">
        <v>65.348473374036558</v>
      </c>
      <c r="N85" s="41">
        <v>32.152373236539297</v>
      </c>
      <c r="O85" s="41">
        <v>2.4991533894241509</v>
      </c>
    </row>
    <row r="86" spans="1:15">
      <c r="A86" s="39" t="s">
        <v>264</v>
      </c>
      <c r="B86" s="40" t="s">
        <v>189</v>
      </c>
      <c r="C86" s="41">
        <v>61.78</v>
      </c>
      <c r="D86" s="41" t="s">
        <v>189</v>
      </c>
      <c r="E86" s="41">
        <v>25.7</v>
      </c>
      <c r="F86" s="41" t="s">
        <v>189</v>
      </c>
      <c r="G86" s="41">
        <v>6.63</v>
      </c>
      <c r="H86" s="41">
        <v>7.57</v>
      </c>
      <c r="I86" s="41">
        <v>0.47</v>
      </c>
      <c r="J86" s="41" t="s">
        <v>189</v>
      </c>
      <c r="K86" s="41">
        <v>102.14</v>
      </c>
      <c r="M86" s="41">
        <v>65.580855972528923</v>
      </c>
      <c r="N86" s="41">
        <v>31.740100755485397</v>
      </c>
      <c r="O86" s="41">
        <v>2.6790432719856723</v>
      </c>
    </row>
    <row r="87" spans="1:15">
      <c r="A87" s="39" t="s">
        <v>265</v>
      </c>
      <c r="B87" s="40" t="s">
        <v>189</v>
      </c>
      <c r="C87" s="41">
        <v>60.15</v>
      </c>
      <c r="D87" s="41" t="s">
        <v>189</v>
      </c>
      <c r="E87" s="41">
        <v>26.72</v>
      </c>
      <c r="F87" s="41" t="s">
        <v>189</v>
      </c>
      <c r="G87" s="41">
        <v>7.95</v>
      </c>
      <c r="H87" s="41">
        <v>6.83</v>
      </c>
      <c r="I87" s="41">
        <v>0.36</v>
      </c>
      <c r="J87" s="41" t="s">
        <v>189</v>
      </c>
      <c r="K87" s="41">
        <v>102</v>
      </c>
      <c r="M87" s="41">
        <v>59.598273811151216</v>
      </c>
      <c r="N87" s="41">
        <v>38.33484197953517</v>
      </c>
      <c r="O87" s="41">
        <v>2.0668842093136228</v>
      </c>
    </row>
    <row r="88" spans="1:15">
      <c r="A88" s="39" t="s">
        <v>266</v>
      </c>
      <c r="B88" s="40" t="s">
        <v>189</v>
      </c>
      <c r="C88" s="41">
        <v>56.04</v>
      </c>
      <c r="D88" s="41" t="s">
        <v>189</v>
      </c>
      <c r="E88" s="41">
        <v>27.76</v>
      </c>
      <c r="F88" s="41">
        <v>0.36</v>
      </c>
      <c r="G88" s="41">
        <v>9.3699999999999992</v>
      </c>
      <c r="H88" s="41">
        <v>5.77</v>
      </c>
      <c r="I88" s="41">
        <v>0</v>
      </c>
      <c r="J88" s="41" t="s">
        <v>189</v>
      </c>
      <c r="K88" s="41">
        <v>99.3</v>
      </c>
      <c r="M88" s="41">
        <v>52.704200076259312</v>
      </c>
      <c r="N88" s="41">
        <v>47.295799923740702</v>
      </c>
      <c r="O88" s="41">
        <v>0</v>
      </c>
    </row>
    <row r="89" spans="1:15">
      <c r="A89" s="39" t="s">
        <v>267</v>
      </c>
      <c r="B89" s="40" t="s">
        <v>189</v>
      </c>
      <c r="C89" s="41">
        <v>57.45</v>
      </c>
      <c r="D89" s="41" t="s">
        <v>189</v>
      </c>
      <c r="E89" s="41">
        <v>27.67</v>
      </c>
      <c r="F89" s="41">
        <v>0.38</v>
      </c>
      <c r="G89" s="41">
        <v>9.39</v>
      </c>
      <c r="H89" s="41">
        <v>6</v>
      </c>
      <c r="I89" s="41">
        <v>0</v>
      </c>
      <c r="J89" s="41" t="s">
        <v>189</v>
      </c>
      <c r="K89" s="41">
        <v>100.89</v>
      </c>
      <c r="M89" s="41">
        <v>53.624353182535565</v>
      </c>
      <c r="N89" s="41">
        <v>46.375646817464443</v>
      </c>
      <c r="O89" s="41">
        <v>0</v>
      </c>
    </row>
    <row r="90" spans="1:15">
      <c r="A90" s="39" t="s">
        <v>268</v>
      </c>
      <c r="B90" s="40" t="s">
        <v>189</v>
      </c>
      <c r="C90" s="41">
        <v>56.39</v>
      </c>
      <c r="D90" s="41" t="s">
        <v>189</v>
      </c>
      <c r="E90" s="41">
        <v>29.38</v>
      </c>
      <c r="F90" s="41">
        <v>0.37</v>
      </c>
      <c r="G90" s="41">
        <v>10.64</v>
      </c>
      <c r="H90" s="41">
        <v>5.57</v>
      </c>
      <c r="I90" s="41">
        <v>0</v>
      </c>
      <c r="J90" s="41" t="s">
        <v>189</v>
      </c>
      <c r="K90" s="41">
        <v>102.34</v>
      </c>
      <c r="M90" s="41">
        <v>48.647560999920259</v>
      </c>
      <c r="N90" s="41">
        <v>51.352439000079727</v>
      </c>
      <c r="O90" s="41">
        <v>0</v>
      </c>
    </row>
    <row r="91" spans="1:15">
      <c r="A91" s="39" t="s">
        <v>269</v>
      </c>
      <c r="B91" s="40" t="s">
        <v>189</v>
      </c>
      <c r="C91" s="41">
        <v>57.86</v>
      </c>
      <c r="D91" s="41" t="s">
        <v>189</v>
      </c>
      <c r="E91" s="41">
        <v>28.66</v>
      </c>
      <c r="F91" s="41" t="s">
        <v>189</v>
      </c>
      <c r="G91" s="41">
        <v>9.75</v>
      </c>
      <c r="H91" s="41">
        <v>5.99</v>
      </c>
      <c r="I91" s="41">
        <v>0</v>
      </c>
      <c r="J91" s="41" t="s">
        <v>189</v>
      </c>
      <c r="K91" s="41">
        <v>102.26</v>
      </c>
      <c r="M91" s="41">
        <v>52.645995739977195</v>
      </c>
      <c r="N91" s="41">
        <v>47.354004260022819</v>
      </c>
      <c r="O91" s="41">
        <v>0</v>
      </c>
    </row>
    <row r="92" spans="1:15">
      <c r="A92" s="39" t="s">
        <v>270</v>
      </c>
      <c r="B92" s="40" t="s">
        <v>189</v>
      </c>
      <c r="C92" s="41">
        <v>62.66</v>
      </c>
      <c r="D92" s="41" t="s">
        <v>189</v>
      </c>
      <c r="E92" s="41">
        <v>25.11</v>
      </c>
      <c r="F92" s="41" t="s">
        <v>189</v>
      </c>
      <c r="G92" s="41">
        <v>5.88</v>
      </c>
      <c r="H92" s="41">
        <v>7.88</v>
      </c>
      <c r="I92" s="41">
        <v>0.63</v>
      </c>
      <c r="J92" s="41" t="s">
        <v>189</v>
      </c>
      <c r="K92" s="41">
        <v>102.16</v>
      </c>
      <c r="M92" s="41">
        <v>68.26160865400584</v>
      </c>
      <c r="N92" s="41">
        <v>28.14758883896674</v>
      </c>
      <c r="O92" s="41">
        <v>3.5908025070274228</v>
      </c>
    </row>
    <row r="93" spans="1:15">
      <c r="A93" s="39" t="s">
        <v>271</v>
      </c>
      <c r="B93" s="40" t="s">
        <v>189</v>
      </c>
      <c r="C93" s="41">
        <v>56.23</v>
      </c>
      <c r="D93" s="41" t="s">
        <v>189</v>
      </c>
      <c r="E93" s="41">
        <v>28.43</v>
      </c>
      <c r="F93" s="41" t="s">
        <v>189</v>
      </c>
      <c r="G93" s="41">
        <v>10</v>
      </c>
      <c r="H93" s="41">
        <v>5.81</v>
      </c>
      <c r="I93" s="41">
        <v>0</v>
      </c>
      <c r="J93" s="41" t="s">
        <v>189</v>
      </c>
      <c r="K93" s="41">
        <v>100.46</v>
      </c>
      <c r="M93" s="41">
        <v>51.252491644183138</v>
      </c>
      <c r="N93" s="41">
        <v>48.747508355816862</v>
      </c>
      <c r="O93" s="41">
        <v>0</v>
      </c>
    </row>
    <row r="94" spans="1:15">
      <c r="A94" s="39" t="s">
        <v>272</v>
      </c>
      <c r="B94" s="40" t="s">
        <v>189</v>
      </c>
      <c r="C94" s="41">
        <v>58.89</v>
      </c>
      <c r="D94" s="41" t="s">
        <v>189</v>
      </c>
      <c r="E94" s="41">
        <v>27.59</v>
      </c>
      <c r="F94" s="41">
        <v>0.32</v>
      </c>
      <c r="G94" s="41">
        <v>8.67</v>
      </c>
      <c r="H94" s="41">
        <v>6.5</v>
      </c>
      <c r="I94" s="41">
        <v>0.3</v>
      </c>
      <c r="J94" s="41" t="s">
        <v>189</v>
      </c>
      <c r="K94" s="41">
        <v>102.28</v>
      </c>
      <c r="M94" s="41">
        <v>56.578513364416807</v>
      </c>
      <c r="N94" s="41">
        <v>41.703340502155193</v>
      </c>
      <c r="O94" s="41">
        <v>1.7181461334280026</v>
      </c>
    </row>
    <row r="95" spans="1:15">
      <c r="A95" s="39" t="s">
        <v>273</v>
      </c>
      <c r="B95" s="40" t="s">
        <v>189</v>
      </c>
      <c r="C95" s="3">
        <v>58.12</v>
      </c>
      <c r="D95" s="3" t="s">
        <v>189</v>
      </c>
      <c r="E95" s="3">
        <v>28.18</v>
      </c>
      <c r="F95" s="3" t="s">
        <v>189</v>
      </c>
      <c r="G95" s="3">
        <v>9.58</v>
      </c>
      <c r="H95" s="3">
        <v>5.93</v>
      </c>
      <c r="I95" s="3">
        <v>0</v>
      </c>
      <c r="J95" s="3" t="s">
        <v>189</v>
      </c>
      <c r="K95" s="3">
        <v>101.81</v>
      </c>
      <c r="M95" s="41">
        <v>52.833493211252062</v>
      </c>
      <c r="N95" s="41">
        <v>47.166506788747945</v>
      </c>
      <c r="O95" s="41">
        <v>0</v>
      </c>
    </row>
    <row r="96" spans="1:15">
      <c r="A96" s="39" t="s">
        <v>274</v>
      </c>
      <c r="B96" s="40" t="s">
        <v>189</v>
      </c>
      <c r="C96" s="3">
        <v>59.5</v>
      </c>
      <c r="D96" s="3" t="s">
        <v>189</v>
      </c>
      <c r="E96" s="3">
        <v>26.81</v>
      </c>
      <c r="F96" s="3" t="s">
        <v>189</v>
      </c>
      <c r="G96" s="3">
        <v>8.09</v>
      </c>
      <c r="H96" s="3">
        <v>6.67</v>
      </c>
      <c r="I96" s="3">
        <v>0.41</v>
      </c>
      <c r="J96" s="3" t="s">
        <v>189</v>
      </c>
      <c r="K96" s="3">
        <v>101.49</v>
      </c>
      <c r="M96" s="41">
        <v>58.455823112971906</v>
      </c>
      <c r="N96" s="41">
        <v>39.179964589065264</v>
      </c>
      <c r="O96" s="41">
        <v>2.3642122979628328</v>
      </c>
    </row>
    <row r="97" spans="1:15">
      <c r="A97" s="39" t="s">
        <v>275</v>
      </c>
      <c r="B97" s="40" t="s">
        <v>189</v>
      </c>
      <c r="C97" s="3">
        <v>49.58</v>
      </c>
      <c r="D97" s="3" t="s">
        <v>189</v>
      </c>
      <c r="E97" s="3">
        <v>34.11</v>
      </c>
      <c r="F97" s="3">
        <v>0.35</v>
      </c>
      <c r="G97" s="3">
        <v>15.85</v>
      </c>
      <c r="H97" s="3">
        <v>2.4900000000000002</v>
      </c>
      <c r="I97" s="3">
        <v>0</v>
      </c>
      <c r="J97" s="3" t="s">
        <v>189</v>
      </c>
      <c r="K97" s="3">
        <v>102.38</v>
      </c>
      <c r="M97" s="41">
        <v>22.135764793945512</v>
      </c>
      <c r="N97" s="41">
        <v>77.864235206054488</v>
      </c>
      <c r="O97" s="41">
        <v>0</v>
      </c>
    </row>
    <row r="98" spans="1:15">
      <c r="A98" s="39" t="s">
        <v>276</v>
      </c>
      <c r="B98" s="40" t="s">
        <v>189</v>
      </c>
      <c r="C98" s="3">
        <v>54.19</v>
      </c>
      <c r="D98" s="3" t="s">
        <v>189</v>
      </c>
      <c r="E98" s="3">
        <v>30.13</v>
      </c>
      <c r="F98" s="3">
        <v>0.56999999999999995</v>
      </c>
      <c r="G98" s="3">
        <v>11.68</v>
      </c>
      <c r="H98" s="3">
        <v>4.82</v>
      </c>
      <c r="I98" s="3">
        <v>0</v>
      </c>
      <c r="J98" s="3" t="s">
        <v>189</v>
      </c>
      <c r="K98" s="3">
        <v>101.39</v>
      </c>
      <c r="M98" s="41">
        <v>42.751690420276944</v>
      </c>
      <c r="N98" s="41">
        <v>57.248309579723042</v>
      </c>
      <c r="O98" s="41">
        <v>0</v>
      </c>
    </row>
    <row r="99" spans="1:15">
      <c r="A99" s="39" t="s">
        <v>277</v>
      </c>
      <c r="B99" s="40" t="s">
        <v>189</v>
      </c>
      <c r="C99" s="3">
        <v>60.08</v>
      </c>
      <c r="D99" s="3" t="s">
        <v>189</v>
      </c>
      <c r="E99" s="3">
        <v>26.49</v>
      </c>
      <c r="F99" s="3">
        <v>0.38</v>
      </c>
      <c r="G99" s="3">
        <v>7.68</v>
      </c>
      <c r="H99" s="3">
        <v>6.83</v>
      </c>
      <c r="I99" s="3">
        <v>0.43</v>
      </c>
      <c r="J99" s="3" t="s">
        <v>189</v>
      </c>
      <c r="K99" s="3">
        <v>101.89</v>
      </c>
      <c r="M99" s="41">
        <v>60.139556204838385</v>
      </c>
      <c r="N99" s="41">
        <v>37.369243538647439</v>
      </c>
      <c r="O99" s="41">
        <v>2.4912002565141758</v>
      </c>
    </row>
    <row r="100" spans="1:15">
      <c r="A100" s="39" t="s">
        <v>278</v>
      </c>
      <c r="B100" s="40" t="s">
        <v>189</v>
      </c>
      <c r="C100" s="3">
        <v>60.89</v>
      </c>
      <c r="D100" s="3" t="s">
        <v>189</v>
      </c>
      <c r="E100" s="3">
        <v>26.43</v>
      </c>
      <c r="F100" s="3" t="s">
        <v>189</v>
      </c>
      <c r="G100" s="3">
        <v>7.25</v>
      </c>
      <c r="H100" s="3">
        <v>7.1</v>
      </c>
      <c r="I100" s="3">
        <v>0.53</v>
      </c>
      <c r="J100" s="3" t="s">
        <v>189</v>
      </c>
      <c r="K100" s="3">
        <v>102.21</v>
      </c>
      <c r="M100" s="41">
        <v>61.981155707888213</v>
      </c>
      <c r="N100" s="41">
        <v>34.974611499565647</v>
      </c>
      <c r="O100" s="41">
        <v>3.044232792546131</v>
      </c>
    </row>
    <row r="101" spans="1:15">
      <c r="A101" s="39" t="s">
        <v>279</v>
      </c>
      <c r="B101" s="40" t="s">
        <v>189</v>
      </c>
      <c r="C101" s="3">
        <v>55.01</v>
      </c>
      <c r="D101" s="3" t="s">
        <v>189</v>
      </c>
      <c r="E101" s="3">
        <v>30.76</v>
      </c>
      <c r="F101" s="3" t="s">
        <v>189</v>
      </c>
      <c r="G101" s="3">
        <v>12.07</v>
      </c>
      <c r="H101" s="3">
        <v>4.49</v>
      </c>
      <c r="I101" s="3">
        <v>0</v>
      </c>
      <c r="J101" s="3" t="s">
        <v>189</v>
      </c>
      <c r="K101" s="3">
        <v>102.34</v>
      </c>
      <c r="M101" s="41">
        <v>40.233251337983553</v>
      </c>
      <c r="N101" s="41">
        <v>59.766748662016447</v>
      </c>
      <c r="O101" s="41">
        <v>0</v>
      </c>
    </row>
    <row r="102" spans="1:15">
      <c r="A102" s="39" t="s">
        <v>280</v>
      </c>
      <c r="B102" s="40" t="s">
        <v>189</v>
      </c>
      <c r="C102" s="3">
        <v>50.06</v>
      </c>
      <c r="D102" s="3" t="s">
        <v>189</v>
      </c>
      <c r="E102" s="3">
        <v>33.840000000000003</v>
      </c>
      <c r="F102" s="3" t="s">
        <v>189</v>
      </c>
      <c r="G102" s="3">
        <v>15.87</v>
      </c>
      <c r="H102" s="3">
        <v>2.66</v>
      </c>
      <c r="I102" s="3">
        <v>0</v>
      </c>
      <c r="J102" s="3" t="s">
        <v>189</v>
      </c>
      <c r="K102" s="3">
        <v>102.44</v>
      </c>
      <c r="M102" s="41">
        <v>23.272464948818545</v>
      </c>
      <c r="N102" s="41">
        <v>76.727535051181448</v>
      </c>
      <c r="O102" s="41">
        <v>0</v>
      </c>
    </row>
    <row r="103" spans="1:15">
      <c r="A103" s="39" t="s">
        <v>281</v>
      </c>
      <c r="B103" s="40" t="s">
        <v>189</v>
      </c>
      <c r="C103" s="3">
        <v>58.29</v>
      </c>
      <c r="D103" s="3" t="s">
        <v>189</v>
      </c>
      <c r="E103" s="3">
        <v>28.27</v>
      </c>
      <c r="F103" s="3" t="s">
        <v>189</v>
      </c>
      <c r="G103" s="3">
        <v>9.5399999999999991</v>
      </c>
      <c r="H103" s="3">
        <v>5.99</v>
      </c>
      <c r="I103" s="3">
        <v>0.3</v>
      </c>
      <c r="J103" s="3" t="s">
        <v>189</v>
      </c>
      <c r="K103" s="3">
        <v>102.38</v>
      </c>
      <c r="M103" s="41">
        <v>52.272295002961933</v>
      </c>
      <c r="N103" s="41">
        <v>46.005175492298967</v>
      </c>
      <c r="O103" s="41">
        <v>1.7225295047390983</v>
      </c>
    </row>
    <row r="104" spans="1:15">
      <c r="A104" s="39" t="s">
        <v>282</v>
      </c>
      <c r="B104" s="40" t="s">
        <v>189</v>
      </c>
      <c r="C104" s="3">
        <v>52.62</v>
      </c>
      <c r="D104" s="3" t="s">
        <v>189</v>
      </c>
      <c r="E104" s="3">
        <v>31.44</v>
      </c>
      <c r="F104" s="3" t="s">
        <v>189</v>
      </c>
      <c r="G104" s="3">
        <v>13.33</v>
      </c>
      <c r="H104" s="3">
        <v>3.97</v>
      </c>
      <c r="I104" s="3">
        <v>0</v>
      </c>
      <c r="J104" s="3" t="s">
        <v>189</v>
      </c>
      <c r="K104" s="3">
        <v>101.36</v>
      </c>
      <c r="M104" s="41">
        <v>35.020542386968891</v>
      </c>
      <c r="N104" s="41">
        <v>64.979457613031116</v>
      </c>
      <c r="O104" s="41">
        <v>0</v>
      </c>
    </row>
    <row r="105" spans="1:15">
      <c r="A105" s="39" t="s">
        <v>283</v>
      </c>
      <c r="B105" s="40" t="s">
        <v>189</v>
      </c>
      <c r="C105" s="3">
        <v>57.27</v>
      </c>
      <c r="D105" s="3" t="s">
        <v>189</v>
      </c>
      <c r="E105" s="3">
        <v>28.68</v>
      </c>
      <c r="F105" s="3" t="s">
        <v>189</v>
      </c>
      <c r="G105" s="3">
        <v>10.029999999999999</v>
      </c>
      <c r="H105" s="3">
        <v>5.9</v>
      </c>
      <c r="I105" s="3">
        <v>0</v>
      </c>
      <c r="J105" s="3" t="s">
        <v>189</v>
      </c>
      <c r="K105" s="3">
        <v>102.2</v>
      </c>
      <c r="M105" s="41">
        <v>51.561652400172854</v>
      </c>
      <c r="N105" s="41">
        <v>48.438347599827139</v>
      </c>
      <c r="O105" s="41">
        <v>0</v>
      </c>
    </row>
    <row r="106" spans="1:15">
      <c r="A106" s="39" t="s">
        <v>284</v>
      </c>
      <c r="B106" s="40" t="s">
        <v>189</v>
      </c>
      <c r="C106" s="3">
        <v>60.78</v>
      </c>
      <c r="D106" s="3" t="s">
        <v>189</v>
      </c>
      <c r="E106" s="3">
        <v>26.26</v>
      </c>
      <c r="F106" s="3" t="s">
        <v>189</v>
      </c>
      <c r="G106" s="3">
        <v>7.28</v>
      </c>
      <c r="H106" s="3">
        <v>7.04</v>
      </c>
      <c r="I106" s="3">
        <v>0.5</v>
      </c>
      <c r="J106" s="3" t="s">
        <v>189</v>
      </c>
      <c r="K106" s="3">
        <v>101.87</v>
      </c>
      <c r="M106" s="41">
        <v>61.798111836308081</v>
      </c>
      <c r="N106" s="41">
        <v>35.314047547426973</v>
      </c>
      <c r="O106" s="41">
        <v>2.8878406162649388</v>
      </c>
    </row>
    <row r="107" spans="1:15">
      <c r="A107" s="39" t="s">
        <v>285</v>
      </c>
      <c r="B107" s="40" t="s">
        <v>189</v>
      </c>
      <c r="C107" s="3">
        <v>62.01</v>
      </c>
      <c r="D107" s="3" t="s">
        <v>189</v>
      </c>
      <c r="E107" s="3">
        <v>25.7</v>
      </c>
      <c r="F107" s="3" t="s">
        <v>189</v>
      </c>
      <c r="G107" s="3">
        <v>6.53</v>
      </c>
      <c r="H107" s="3">
        <v>7.44</v>
      </c>
      <c r="I107" s="3">
        <v>0.53</v>
      </c>
      <c r="J107" s="3" t="s">
        <v>189</v>
      </c>
      <c r="K107" s="3">
        <v>102.21</v>
      </c>
      <c r="M107" s="41">
        <v>65.27907624411165</v>
      </c>
      <c r="N107" s="41">
        <v>31.661232514458941</v>
      </c>
      <c r="O107" s="41">
        <v>3.0596912414294133</v>
      </c>
    </row>
    <row r="108" spans="1:15">
      <c r="A108" s="39" t="s">
        <v>286</v>
      </c>
      <c r="B108" s="40" t="s">
        <v>189</v>
      </c>
      <c r="C108" s="3">
        <v>60.47</v>
      </c>
      <c r="D108" s="3" t="s">
        <v>189</v>
      </c>
      <c r="E108" s="3">
        <v>25.9</v>
      </c>
      <c r="F108" s="3" t="s">
        <v>189</v>
      </c>
      <c r="G108" s="3">
        <v>7.14</v>
      </c>
      <c r="H108" s="3">
        <v>7.08</v>
      </c>
      <c r="I108" s="3">
        <v>0.47</v>
      </c>
      <c r="J108" s="3" t="s">
        <v>189</v>
      </c>
      <c r="K108" s="3">
        <v>101.06</v>
      </c>
      <c r="M108" s="41">
        <v>62.462336868948519</v>
      </c>
      <c r="N108" s="41">
        <v>34.809417316768574</v>
      </c>
      <c r="O108" s="41">
        <v>2.7282458142829169</v>
      </c>
    </row>
    <row r="109" spans="1:15">
      <c r="A109" s="39" t="s">
        <v>287</v>
      </c>
      <c r="B109" s="40" t="s">
        <v>189</v>
      </c>
      <c r="C109" s="3">
        <v>60.3</v>
      </c>
      <c r="D109" s="3" t="s">
        <v>189</v>
      </c>
      <c r="E109" s="3">
        <v>26.46</v>
      </c>
      <c r="F109" s="3" t="s">
        <v>189</v>
      </c>
      <c r="G109" s="3">
        <v>7.37</v>
      </c>
      <c r="H109" s="3">
        <v>6.98</v>
      </c>
      <c r="I109" s="3">
        <v>0.47</v>
      </c>
      <c r="J109" s="3" t="s">
        <v>189</v>
      </c>
      <c r="K109" s="3">
        <v>101.58</v>
      </c>
      <c r="M109" s="41">
        <v>61.433228756091864</v>
      </c>
      <c r="N109" s="41">
        <v>35.845032436636224</v>
      </c>
      <c r="O109" s="41">
        <v>2.7217388072719286</v>
      </c>
    </row>
    <row r="110" spans="1:15">
      <c r="A110" s="39" t="s">
        <v>288</v>
      </c>
      <c r="B110" s="40" t="s">
        <v>189</v>
      </c>
      <c r="C110" s="3">
        <v>57.84</v>
      </c>
      <c r="D110" s="3" t="s">
        <v>189</v>
      </c>
      <c r="E110" s="3">
        <v>28.36</v>
      </c>
      <c r="F110" s="3" t="s">
        <v>189</v>
      </c>
      <c r="G110" s="3">
        <v>9.1</v>
      </c>
      <c r="H110" s="3">
        <v>6.07</v>
      </c>
      <c r="I110" s="3">
        <v>0</v>
      </c>
      <c r="J110" s="3" t="s">
        <v>189</v>
      </c>
      <c r="K110" s="3">
        <v>101.36</v>
      </c>
      <c r="M110" s="41">
        <v>54.691133530608049</v>
      </c>
      <c r="N110" s="41">
        <v>45.308866469391937</v>
      </c>
      <c r="O110" s="41">
        <v>0</v>
      </c>
    </row>
    <row r="111" spans="1:15">
      <c r="A111" s="39" t="s">
        <v>289</v>
      </c>
      <c r="B111" s="40" t="s">
        <v>189</v>
      </c>
      <c r="C111" s="3">
        <v>55.86</v>
      </c>
      <c r="D111" s="3" t="s">
        <v>189</v>
      </c>
      <c r="E111" s="3">
        <v>30.35</v>
      </c>
      <c r="F111" s="3" t="s">
        <v>189</v>
      </c>
      <c r="G111" s="3">
        <v>11.13</v>
      </c>
      <c r="H111" s="3">
        <v>5.16</v>
      </c>
      <c r="I111" s="3">
        <v>0</v>
      </c>
      <c r="J111" s="3" t="s">
        <v>189</v>
      </c>
      <c r="K111" s="3">
        <v>102.51</v>
      </c>
      <c r="M111" s="41">
        <v>45.621421696491275</v>
      </c>
      <c r="N111" s="41">
        <v>54.378578303508718</v>
      </c>
      <c r="O111" s="41">
        <v>0</v>
      </c>
    </row>
    <row r="112" spans="1:15">
      <c r="A112" s="39" t="s">
        <v>290</v>
      </c>
      <c r="B112" s="40" t="s">
        <v>189</v>
      </c>
      <c r="C112" s="3">
        <v>50.91</v>
      </c>
      <c r="D112" s="3" t="s">
        <v>189</v>
      </c>
      <c r="E112" s="3">
        <v>33.4</v>
      </c>
      <c r="F112" s="3"/>
      <c r="G112" s="3">
        <v>15.1</v>
      </c>
      <c r="H112" s="3">
        <v>2.97</v>
      </c>
      <c r="I112" s="3">
        <v>0</v>
      </c>
      <c r="J112" s="3" t="s">
        <v>189</v>
      </c>
      <c r="K112" s="3">
        <v>102.39</v>
      </c>
      <c r="M112" s="41">
        <v>26.249939716939117</v>
      </c>
      <c r="N112" s="41">
        <v>73.75006028306089</v>
      </c>
      <c r="O112" s="41">
        <v>0</v>
      </c>
    </row>
    <row r="113" spans="1:15">
      <c r="A113" s="39" t="s">
        <v>291</v>
      </c>
      <c r="B113" s="40" t="s">
        <v>189</v>
      </c>
      <c r="C113" s="3">
        <v>51.72</v>
      </c>
      <c r="D113" s="3" t="s">
        <v>189</v>
      </c>
      <c r="E113" s="3">
        <v>32.79</v>
      </c>
      <c r="F113" s="3">
        <v>0.35</v>
      </c>
      <c r="G113" s="3">
        <v>14.37</v>
      </c>
      <c r="H113" s="3">
        <v>3.27</v>
      </c>
      <c r="I113" s="3">
        <v>0</v>
      </c>
      <c r="J113" s="3" t="s">
        <v>189</v>
      </c>
      <c r="K113" s="3">
        <v>102.5</v>
      </c>
      <c r="M113" s="41">
        <v>29.168012681246736</v>
      </c>
      <c r="N113" s="41">
        <v>70.831987318753278</v>
      </c>
      <c r="O113" s="41">
        <v>0</v>
      </c>
    </row>
    <row r="114" spans="1:15">
      <c r="A114" s="39" t="s">
        <v>292</v>
      </c>
      <c r="B114" s="40" t="s">
        <v>189</v>
      </c>
      <c r="C114" s="3">
        <v>60.13</v>
      </c>
      <c r="D114" s="3" t="s">
        <v>189</v>
      </c>
      <c r="E114" s="3">
        <v>27.09</v>
      </c>
      <c r="F114" s="3">
        <v>0.34</v>
      </c>
      <c r="G114" s="3">
        <v>8.0399999999999991</v>
      </c>
      <c r="H114" s="3">
        <v>6.8</v>
      </c>
      <c r="I114" s="3">
        <v>0.38</v>
      </c>
      <c r="J114" s="3" t="s">
        <v>189</v>
      </c>
      <c r="K114" s="3">
        <v>102.79</v>
      </c>
      <c r="M114" s="41">
        <v>59.166670488503726</v>
      </c>
      <c r="N114" s="41">
        <v>38.657862591904923</v>
      </c>
      <c r="O114" s="41">
        <v>2.1754669195913499</v>
      </c>
    </row>
    <row r="115" spans="1:15">
      <c r="A115" s="39" t="s">
        <v>293</v>
      </c>
      <c r="B115" s="40" t="s">
        <v>189</v>
      </c>
      <c r="C115" s="3">
        <v>56.74</v>
      </c>
      <c r="D115" s="3" t="s">
        <v>189</v>
      </c>
      <c r="E115" s="3">
        <v>29.54</v>
      </c>
      <c r="F115" s="3" t="s">
        <v>189</v>
      </c>
      <c r="G115" s="3">
        <v>10.71</v>
      </c>
      <c r="H115" s="3">
        <v>5.46</v>
      </c>
      <c r="I115" s="3">
        <v>0</v>
      </c>
      <c r="J115" s="3" t="s">
        <v>189</v>
      </c>
      <c r="K115" s="3">
        <v>102.46</v>
      </c>
      <c r="M115" s="41">
        <v>47.985730129633339</v>
      </c>
      <c r="N115" s="41">
        <v>52.014269870366647</v>
      </c>
      <c r="O115" s="41">
        <v>0</v>
      </c>
    </row>
    <row r="116" spans="1:15">
      <c r="A116" s="39" t="s">
        <v>294</v>
      </c>
      <c r="B116" s="40" t="s">
        <v>189</v>
      </c>
      <c r="C116" s="41">
        <v>55.46</v>
      </c>
      <c r="D116" s="41" t="s">
        <v>189</v>
      </c>
      <c r="E116" s="41">
        <v>29.82</v>
      </c>
      <c r="F116" s="41">
        <v>0.37</v>
      </c>
      <c r="G116" s="41">
        <v>11.41</v>
      </c>
      <c r="H116" s="41">
        <v>5.22</v>
      </c>
      <c r="I116" s="41">
        <v>0</v>
      </c>
      <c r="J116" s="41" t="s">
        <v>189</v>
      </c>
      <c r="K116" s="41">
        <v>102.29</v>
      </c>
      <c r="M116" s="41">
        <v>45.292035767912381</v>
      </c>
      <c r="N116" s="41">
        <v>54.707964232087612</v>
      </c>
      <c r="O116" s="41">
        <v>0</v>
      </c>
    </row>
    <row r="117" spans="1:15">
      <c r="A117" s="39" t="s">
        <v>295</v>
      </c>
      <c r="B117" s="40" t="s">
        <v>189</v>
      </c>
      <c r="C117" s="41">
        <v>60.23</v>
      </c>
      <c r="D117" s="41" t="s">
        <v>189</v>
      </c>
      <c r="E117" s="41">
        <v>26.93</v>
      </c>
      <c r="F117" s="41" t="s">
        <v>189</v>
      </c>
      <c r="G117" s="41">
        <v>7.7</v>
      </c>
      <c r="H117" s="41">
        <v>6.82</v>
      </c>
      <c r="I117" s="41">
        <v>0.43</v>
      </c>
      <c r="J117" s="41" t="s">
        <v>189</v>
      </c>
      <c r="K117" s="41">
        <v>102.09</v>
      </c>
      <c r="M117" s="41">
        <v>60.045941682373005</v>
      </c>
      <c r="N117" s="41">
        <v>37.463088816544264</v>
      </c>
      <c r="O117" s="41">
        <v>2.4909695010827333</v>
      </c>
    </row>
    <row r="118" spans="1:15">
      <c r="A118" s="42" t="s">
        <v>296</v>
      </c>
      <c r="B118" s="40" t="s">
        <v>189</v>
      </c>
      <c r="C118" s="3">
        <v>58.73</v>
      </c>
      <c r="D118" s="3"/>
      <c r="E118" s="3">
        <v>27.59</v>
      </c>
      <c r="F118" s="3" t="s">
        <v>189</v>
      </c>
      <c r="G118" s="3">
        <v>8.42</v>
      </c>
      <c r="H118" s="3">
        <v>6.48</v>
      </c>
      <c r="I118" s="3">
        <v>0.36</v>
      </c>
      <c r="J118" s="3" t="s">
        <v>189</v>
      </c>
      <c r="K118" s="3">
        <v>101.59</v>
      </c>
      <c r="M118" s="41">
        <v>56.993151766440207</v>
      </c>
      <c r="N118" s="41">
        <v>40.923552912443988</v>
      </c>
      <c r="O118" s="41">
        <v>2.0832953211158074</v>
      </c>
    </row>
    <row r="119" spans="1:15">
      <c r="A119" s="42" t="s">
        <v>297</v>
      </c>
      <c r="B119" s="40" t="s">
        <v>189</v>
      </c>
      <c r="C119" s="3">
        <v>59.92</v>
      </c>
      <c r="D119" s="3"/>
      <c r="E119" s="3">
        <v>26.81</v>
      </c>
      <c r="F119" s="3" t="s">
        <v>189</v>
      </c>
      <c r="G119" s="3">
        <v>7.96</v>
      </c>
      <c r="H119" s="3">
        <v>6.81</v>
      </c>
      <c r="I119" s="3">
        <v>0.41</v>
      </c>
      <c r="J119" s="3" t="s">
        <v>189</v>
      </c>
      <c r="K119" s="3">
        <v>101.9</v>
      </c>
      <c r="M119" s="41">
        <v>59.328373623599987</v>
      </c>
      <c r="N119" s="41">
        <v>38.321453243895057</v>
      </c>
      <c r="O119" s="41">
        <v>2.3501731325049615</v>
      </c>
    </row>
    <row r="120" spans="1:15">
      <c r="A120" s="42" t="s">
        <v>298</v>
      </c>
      <c r="B120" s="40" t="s">
        <v>189</v>
      </c>
      <c r="C120" s="3">
        <v>63.51</v>
      </c>
      <c r="D120" s="3"/>
      <c r="E120" s="3">
        <v>24.39</v>
      </c>
      <c r="F120" s="3" t="s">
        <v>189</v>
      </c>
      <c r="G120" s="3">
        <v>5.19</v>
      </c>
      <c r="H120" s="3">
        <v>8.1999999999999993</v>
      </c>
      <c r="I120" s="3">
        <v>0.75</v>
      </c>
      <c r="J120" s="3" t="s">
        <v>189</v>
      </c>
      <c r="K120" s="3">
        <v>102.04</v>
      </c>
      <c r="M120" s="41">
        <v>70.925156612504225</v>
      </c>
      <c r="N120" s="41">
        <v>24.806607789737694</v>
      </c>
      <c r="O120" s="41">
        <v>4.2682355977580899</v>
      </c>
    </row>
    <row r="121" spans="1:15">
      <c r="A121" s="42" t="s">
        <v>299</v>
      </c>
      <c r="B121" s="40" t="s">
        <v>189</v>
      </c>
      <c r="C121" s="3">
        <v>59.96</v>
      </c>
      <c r="D121" s="3"/>
      <c r="E121" s="3">
        <v>26.6</v>
      </c>
      <c r="F121" s="3" t="s">
        <v>189</v>
      </c>
      <c r="G121" s="3">
        <v>7.37</v>
      </c>
      <c r="H121" s="3">
        <v>6.88</v>
      </c>
      <c r="I121" s="3">
        <v>0.56999999999999995</v>
      </c>
      <c r="J121" s="3" t="s">
        <v>189</v>
      </c>
      <c r="K121" s="3">
        <v>101.39</v>
      </c>
      <c r="M121" s="41">
        <v>60.735935302487796</v>
      </c>
      <c r="N121" s="41">
        <v>35.953265735741915</v>
      </c>
      <c r="O121" s="41">
        <v>3.3107989617702782</v>
      </c>
    </row>
    <row r="122" spans="1:15">
      <c r="A122" s="42" t="s">
        <v>300</v>
      </c>
      <c r="B122" s="40" t="s">
        <v>189</v>
      </c>
      <c r="C122" s="3">
        <v>61.34</v>
      </c>
      <c r="D122" s="3"/>
      <c r="E122" s="3">
        <v>25.93</v>
      </c>
      <c r="F122" s="3" t="s">
        <v>189</v>
      </c>
      <c r="G122" s="3">
        <v>6.59</v>
      </c>
      <c r="H122" s="3">
        <v>7.61</v>
      </c>
      <c r="I122" s="3">
        <v>0.69</v>
      </c>
      <c r="J122" s="3" t="s">
        <v>189</v>
      </c>
      <c r="K122" s="3">
        <v>102.15</v>
      </c>
      <c r="M122" s="41">
        <v>65.01133960754261</v>
      </c>
      <c r="N122" s="41">
        <v>31.110245925064671</v>
      </c>
      <c r="O122" s="41">
        <v>3.878414467392731</v>
      </c>
    </row>
    <row r="123" spans="1:15">
      <c r="A123" s="42" t="s">
        <v>301</v>
      </c>
      <c r="B123" s="40" t="s">
        <v>189</v>
      </c>
      <c r="C123" s="3">
        <v>62.64</v>
      </c>
      <c r="D123" s="3"/>
      <c r="E123" s="3">
        <v>25.08</v>
      </c>
      <c r="F123" s="3" t="s">
        <v>189</v>
      </c>
      <c r="G123" s="3">
        <v>5.83</v>
      </c>
      <c r="H123" s="3">
        <v>7.79</v>
      </c>
      <c r="I123" s="3">
        <v>0.67</v>
      </c>
      <c r="J123" s="3" t="s">
        <v>189</v>
      </c>
      <c r="K123" s="3">
        <v>102.01</v>
      </c>
      <c r="M123" s="41">
        <v>68.020009571307511</v>
      </c>
      <c r="N123" s="41">
        <v>28.130752975449518</v>
      </c>
      <c r="O123" s="41">
        <v>3.8492374532429818</v>
      </c>
    </row>
    <row r="124" spans="1:15">
      <c r="A124" s="42" t="s">
        <v>302</v>
      </c>
      <c r="B124" s="40" t="s">
        <v>189</v>
      </c>
      <c r="C124" s="3">
        <v>56.41</v>
      </c>
      <c r="D124" s="3"/>
      <c r="E124" s="3">
        <v>28.38</v>
      </c>
      <c r="F124" s="3" t="s">
        <v>189</v>
      </c>
      <c r="G124" s="3">
        <v>9.76</v>
      </c>
      <c r="H124" s="3">
        <v>5.83</v>
      </c>
      <c r="I124" s="3">
        <v>0</v>
      </c>
      <c r="J124" s="3" t="s">
        <v>189</v>
      </c>
      <c r="K124" s="3">
        <v>100.38</v>
      </c>
      <c r="M124" s="41">
        <v>51.944999815700065</v>
      </c>
      <c r="N124" s="41">
        <v>48.055000184299928</v>
      </c>
      <c r="O124" s="41">
        <v>0</v>
      </c>
    </row>
    <row r="125" spans="1:15">
      <c r="A125" s="42" t="s">
        <v>303</v>
      </c>
      <c r="B125" s="40" t="s">
        <v>189</v>
      </c>
      <c r="C125" s="3">
        <v>60.06</v>
      </c>
      <c r="D125" s="3"/>
      <c r="E125" s="3">
        <v>26.67</v>
      </c>
      <c r="F125" s="3" t="s">
        <v>189</v>
      </c>
      <c r="G125" s="3">
        <v>7.71</v>
      </c>
      <c r="H125" s="3">
        <v>6.98</v>
      </c>
      <c r="I125" s="3">
        <v>0.47</v>
      </c>
      <c r="J125" s="3" t="s">
        <v>189</v>
      </c>
      <c r="K125" s="3">
        <v>101.89</v>
      </c>
      <c r="M125" s="41">
        <v>60.43387137868914</v>
      </c>
      <c r="N125" s="41">
        <v>36.888665360212983</v>
      </c>
      <c r="O125" s="41">
        <v>2.6774632610978921</v>
      </c>
    </row>
    <row r="126" spans="1:15">
      <c r="A126" s="42" t="s">
        <v>304</v>
      </c>
      <c r="B126" s="40" t="s">
        <v>189</v>
      </c>
      <c r="C126" s="3">
        <v>62.74</v>
      </c>
      <c r="D126" s="3"/>
      <c r="E126" s="3">
        <v>24.98</v>
      </c>
      <c r="F126" s="3" t="s">
        <v>189</v>
      </c>
      <c r="G126" s="3">
        <v>5.61</v>
      </c>
      <c r="H126" s="3">
        <v>8</v>
      </c>
      <c r="I126" s="3">
        <v>0.77</v>
      </c>
      <c r="J126" s="3" t="s">
        <v>189</v>
      </c>
      <c r="K126" s="3">
        <v>102.09</v>
      </c>
      <c r="M126" s="41">
        <v>68.925494226542909</v>
      </c>
      <c r="N126" s="41">
        <v>26.709535442029182</v>
      </c>
      <c r="O126" s="41">
        <v>4.364970331427906</v>
      </c>
    </row>
    <row r="127" spans="1:15">
      <c r="A127" s="42" t="s">
        <v>305</v>
      </c>
      <c r="B127" s="40" t="s">
        <v>189</v>
      </c>
      <c r="C127" s="3">
        <v>63.7</v>
      </c>
      <c r="D127" s="3"/>
      <c r="E127" s="3">
        <v>24.4</v>
      </c>
      <c r="F127" s="3" t="s">
        <v>189</v>
      </c>
      <c r="G127" s="3">
        <v>5.0599999999999996</v>
      </c>
      <c r="H127" s="3">
        <v>8.2899999999999991</v>
      </c>
      <c r="I127" s="3">
        <v>0.87</v>
      </c>
      <c r="J127" s="3" t="s">
        <v>189</v>
      </c>
      <c r="K127" s="3">
        <v>102.32</v>
      </c>
      <c r="M127" s="41">
        <v>71.106307329995417</v>
      </c>
      <c r="N127" s="41">
        <v>23.983782836152095</v>
      </c>
      <c r="O127" s="41">
        <v>4.9099098338524803</v>
      </c>
    </row>
    <row r="128" spans="1:15">
      <c r="A128" s="42" t="s">
        <v>306</v>
      </c>
      <c r="B128" s="40" t="s">
        <v>189</v>
      </c>
      <c r="C128" s="3">
        <v>62.2</v>
      </c>
      <c r="D128" s="3"/>
      <c r="E128" s="3">
        <v>25.17</v>
      </c>
      <c r="F128" s="3" t="s">
        <v>189</v>
      </c>
      <c r="G128" s="3">
        <v>5.9</v>
      </c>
      <c r="H128" s="3">
        <v>7.8</v>
      </c>
      <c r="I128" s="3">
        <v>0.8</v>
      </c>
      <c r="J128" s="3" t="s">
        <v>189</v>
      </c>
      <c r="K128" s="3">
        <v>101.87</v>
      </c>
      <c r="M128" s="41">
        <v>67.318391396510378</v>
      </c>
      <c r="N128" s="41">
        <v>28.138744104871598</v>
      </c>
      <c r="O128" s="41">
        <v>4.5428644986180124</v>
      </c>
    </row>
    <row r="129" spans="1:15">
      <c r="A129" s="42" t="s">
        <v>307</v>
      </c>
      <c r="B129" s="40" t="s">
        <v>189</v>
      </c>
      <c r="C129" s="3">
        <v>62.96</v>
      </c>
      <c r="D129" s="3"/>
      <c r="E129" s="3">
        <v>24.56</v>
      </c>
      <c r="F129" s="3" t="s">
        <v>189</v>
      </c>
      <c r="G129" s="3">
        <v>5.5</v>
      </c>
      <c r="H129" s="3">
        <v>7.9</v>
      </c>
      <c r="I129" s="3">
        <v>0.73</v>
      </c>
      <c r="J129" s="3" t="s">
        <v>189</v>
      </c>
      <c r="K129" s="3">
        <v>101.66</v>
      </c>
      <c r="M129" s="41">
        <v>69.17911837024964</v>
      </c>
      <c r="N129" s="41">
        <v>26.614860395224721</v>
      </c>
      <c r="O129" s="41">
        <v>4.2060212345256422</v>
      </c>
    </row>
    <row r="130" spans="1:15">
      <c r="A130" s="42" t="s">
        <v>308</v>
      </c>
      <c r="B130" s="40" t="s">
        <v>189</v>
      </c>
      <c r="C130" s="3">
        <v>60.1</v>
      </c>
      <c r="D130" s="3"/>
      <c r="E130" s="3">
        <v>25.93</v>
      </c>
      <c r="F130" s="3" t="s">
        <v>189</v>
      </c>
      <c r="G130" s="3">
        <v>7.29</v>
      </c>
      <c r="H130" s="3">
        <v>6.97</v>
      </c>
      <c r="I130" s="3">
        <v>0.4</v>
      </c>
      <c r="J130" s="3" t="s">
        <v>189</v>
      </c>
      <c r="K130" s="3">
        <v>100.69</v>
      </c>
      <c r="M130" s="41">
        <v>61.891388368538081</v>
      </c>
      <c r="N130" s="41">
        <v>35.771614887099837</v>
      </c>
      <c r="O130" s="41">
        <v>2.3369967443620916</v>
      </c>
    </row>
    <row r="131" spans="1:15" ht="15.75" customHeight="1">
      <c r="A131" s="42" t="s">
        <v>309</v>
      </c>
      <c r="B131" s="40" t="s">
        <v>189</v>
      </c>
      <c r="C131" s="3">
        <v>54.45</v>
      </c>
      <c r="D131" s="3"/>
      <c r="E131" s="3">
        <v>30.64</v>
      </c>
      <c r="F131" s="3" t="s">
        <v>189</v>
      </c>
      <c r="G131" s="3">
        <v>12.04</v>
      </c>
      <c r="H131" s="3">
        <v>4.54</v>
      </c>
      <c r="I131" s="3">
        <v>0</v>
      </c>
      <c r="J131" s="3" t="s">
        <v>189</v>
      </c>
      <c r="K131" s="3">
        <v>101.67</v>
      </c>
      <c r="M131" s="41">
        <v>40.559813981585506</v>
      </c>
      <c r="N131" s="41">
        <v>59.440186018414501</v>
      </c>
      <c r="O131" s="41">
        <v>0</v>
      </c>
    </row>
    <row r="132" spans="1:15">
      <c r="A132" s="42" t="s">
        <v>310</v>
      </c>
      <c r="B132" s="40" t="s">
        <v>189</v>
      </c>
      <c r="C132" s="3">
        <v>60.33</v>
      </c>
      <c r="D132" s="3"/>
      <c r="E132" s="3">
        <v>27.07</v>
      </c>
      <c r="F132" s="3" t="s">
        <v>189</v>
      </c>
      <c r="G132" s="3">
        <v>7.54</v>
      </c>
      <c r="H132" s="3">
        <v>7.14</v>
      </c>
      <c r="I132" s="3">
        <v>0.5</v>
      </c>
      <c r="J132" s="3" t="s">
        <v>189</v>
      </c>
      <c r="K132" s="3">
        <v>102.58</v>
      </c>
      <c r="M132" s="41">
        <v>61.363345510969026</v>
      </c>
      <c r="N132" s="41">
        <v>35.809292006523222</v>
      </c>
      <c r="O132" s="41">
        <v>2.8273624825077608</v>
      </c>
    </row>
    <row r="133" spans="1:15">
      <c r="A133" s="42" t="s">
        <v>311</v>
      </c>
      <c r="B133" s="40" t="s">
        <v>189</v>
      </c>
      <c r="C133" s="3">
        <v>56.93</v>
      </c>
      <c r="D133" s="3"/>
      <c r="E133" s="3">
        <v>29.1</v>
      </c>
      <c r="F133" s="3" t="s">
        <v>189</v>
      </c>
      <c r="G133" s="3">
        <v>10.18</v>
      </c>
      <c r="H133" s="3">
        <v>5.72</v>
      </c>
      <c r="I133" s="3">
        <v>0</v>
      </c>
      <c r="J133" s="3" t="s">
        <v>189</v>
      </c>
      <c r="K133" s="3">
        <v>101.94</v>
      </c>
      <c r="M133" s="41">
        <v>50.416451999337362</v>
      </c>
      <c r="N133" s="41">
        <v>49.583548000662624</v>
      </c>
      <c r="O133" s="41">
        <v>0</v>
      </c>
    </row>
    <row r="134" spans="1:15">
      <c r="A134" s="42" t="s">
        <v>312</v>
      </c>
      <c r="B134" s="40" t="s">
        <v>189</v>
      </c>
      <c r="C134" s="3">
        <v>58.55</v>
      </c>
      <c r="D134" s="3"/>
      <c r="E134" s="3">
        <v>27.23</v>
      </c>
      <c r="F134" s="3" t="s">
        <v>189</v>
      </c>
      <c r="G134" s="3">
        <v>8.3800000000000008</v>
      </c>
      <c r="H134" s="3">
        <v>6.61</v>
      </c>
      <c r="I134" s="3">
        <v>1</v>
      </c>
      <c r="J134" s="3" t="s">
        <v>189</v>
      </c>
      <c r="K134" s="3">
        <v>101.78</v>
      </c>
      <c r="M134" s="41">
        <v>55.551920850608397</v>
      </c>
      <c r="N134" s="41">
        <v>38.918420916962603</v>
      </c>
      <c r="O134" s="41">
        <v>5.5296582324290027</v>
      </c>
    </row>
    <row r="135" spans="1:15">
      <c r="A135" s="42" t="s">
        <v>313</v>
      </c>
      <c r="B135" s="40" t="s">
        <v>189</v>
      </c>
      <c r="C135" s="3">
        <v>55.96</v>
      </c>
      <c r="D135" s="3"/>
      <c r="E135" s="3">
        <v>29.62</v>
      </c>
      <c r="F135" s="3">
        <v>0.38</v>
      </c>
      <c r="G135" s="3">
        <v>10.73</v>
      </c>
      <c r="H135" s="3">
        <v>5.15</v>
      </c>
      <c r="I135" s="3">
        <v>0</v>
      </c>
      <c r="J135" s="3" t="s">
        <v>189</v>
      </c>
      <c r="K135" s="3">
        <v>101.83</v>
      </c>
      <c r="M135" s="41">
        <v>46.482515784165926</v>
      </c>
      <c r="N135" s="41">
        <v>53.517484215834067</v>
      </c>
      <c r="O135" s="41">
        <v>0</v>
      </c>
    </row>
    <row r="136" spans="1:15">
      <c r="A136" s="42" t="s">
        <v>314</v>
      </c>
      <c r="B136" s="40" t="s">
        <v>189</v>
      </c>
      <c r="C136" s="3">
        <v>58.95</v>
      </c>
      <c r="D136" s="3"/>
      <c r="E136" s="3">
        <v>26.85</v>
      </c>
      <c r="F136" s="3">
        <v>0.39</v>
      </c>
      <c r="G136" s="3">
        <v>8.18</v>
      </c>
      <c r="H136" s="3">
        <v>6.55</v>
      </c>
      <c r="I136" s="3">
        <v>0.33</v>
      </c>
      <c r="J136" s="3" t="s">
        <v>189</v>
      </c>
      <c r="K136" s="3">
        <v>101.25</v>
      </c>
      <c r="M136" s="41">
        <v>58.029186743732893</v>
      </c>
      <c r="N136" s="41">
        <v>40.047191000316204</v>
      </c>
      <c r="O136" s="41">
        <v>1.9236222559509026</v>
      </c>
    </row>
    <row r="137" spans="1:15">
      <c r="A137" s="42" t="s">
        <v>315</v>
      </c>
      <c r="B137" s="40" t="s">
        <v>189</v>
      </c>
      <c r="C137" s="3">
        <v>56.78</v>
      </c>
      <c r="D137" s="3"/>
      <c r="E137" s="3">
        <v>29.46</v>
      </c>
      <c r="F137" s="3" t="s">
        <v>189</v>
      </c>
      <c r="G137" s="3">
        <v>10.199999999999999</v>
      </c>
      <c r="H137" s="3">
        <v>5.67</v>
      </c>
      <c r="I137" s="3">
        <v>0.3</v>
      </c>
      <c r="J137" s="3" t="s">
        <v>189</v>
      </c>
      <c r="K137" s="3">
        <v>102.4</v>
      </c>
      <c r="M137" s="41">
        <v>49.287446703856851</v>
      </c>
      <c r="N137" s="41">
        <v>48.996719627653803</v>
      </c>
      <c r="O137" s="41">
        <v>1.7158336684893378</v>
      </c>
    </row>
    <row r="138" spans="1:15">
      <c r="A138" s="42" t="s">
        <v>316</v>
      </c>
      <c r="B138" s="40" t="s">
        <v>189</v>
      </c>
      <c r="C138" s="3">
        <v>56.84</v>
      </c>
      <c r="D138" s="3"/>
      <c r="E138" s="3">
        <v>27.67</v>
      </c>
      <c r="F138" s="3" t="s">
        <v>189</v>
      </c>
      <c r="G138" s="3">
        <v>9.2899999999999991</v>
      </c>
      <c r="H138" s="3">
        <v>5.91</v>
      </c>
      <c r="I138" s="3">
        <v>0</v>
      </c>
      <c r="J138" s="3" t="s">
        <v>189</v>
      </c>
      <c r="K138" s="3">
        <v>99.71</v>
      </c>
      <c r="M138" s="41">
        <v>53.514742304545607</v>
      </c>
      <c r="N138" s="41">
        <v>46.485257695454386</v>
      </c>
      <c r="O138" s="41">
        <v>0</v>
      </c>
    </row>
    <row r="139" spans="1:15">
      <c r="A139" s="42" t="s">
        <v>317</v>
      </c>
      <c r="B139" s="40" t="s">
        <v>189</v>
      </c>
      <c r="C139" s="3">
        <v>59.71</v>
      </c>
      <c r="D139" s="3"/>
      <c r="E139" s="3">
        <v>27.35</v>
      </c>
      <c r="F139" s="3" t="s">
        <v>189</v>
      </c>
      <c r="G139" s="3">
        <v>8.5299999999999994</v>
      </c>
      <c r="H139" s="3">
        <v>6.62</v>
      </c>
      <c r="I139" s="3">
        <v>0.37</v>
      </c>
      <c r="J139" s="3" t="s">
        <v>189</v>
      </c>
      <c r="K139" s="3">
        <v>102.59</v>
      </c>
      <c r="M139" s="41">
        <v>57.181588284096186</v>
      </c>
      <c r="N139" s="41">
        <v>40.715598886794538</v>
      </c>
      <c r="O139" s="41">
        <v>2.1028128291092809</v>
      </c>
    </row>
    <row r="140" spans="1:15">
      <c r="A140" s="42" t="s">
        <v>318</v>
      </c>
      <c r="B140" s="40" t="s">
        <v>189</v>
      </c>
      <c r="C140" s="3">
        <v>58.1</v>
      </c>
      <c r="D140" s="3"/>
      <c r="E140" s="3">
        <v>27.37</v>
      </c>
      <c r="F140" s="3" t="s">
        <v>189</v>
      </c>
      <c r="G140" s="3">
        <v>8.6999999999999993</v>
      </c>
      <c r="H140" s="3">
        <v>6.22</v>
      </c>
      <c r="I140" s="3">
        <v>0.32</v>
      </c>
      <c r="J140" s="3" t="s">
        <v>189</v>
      </c>
      <c r="K140" s="3">
        <v>100.71</v>
      </c>
      <c r="M140" s="41">
        <v>55.346953713946313</v>
      </c>
      <c r="N140" s="41">
        <v>42.779545044969645</v>
      </c>
      <c r="O140" s="41">
        <v>1.8735012410840408</v>
      </c>
    </row>
    <row r="141" spans="1:15">
      <c r="A141" s="42" t="s">
        <v>319</v>
      </c>
      <c r="B141" s="40" t="s">
        <v>189</v>
      </c>
      <c r="C141" s="3">
        <v>60.47</v>
      </c>
      <c r="D141" s="3"/>
      <c r="E141" s="3">
        <v>25.74</v>
      </c>
      <c r="F141" s="3" t="s">
        <v>189</v>
      </c>
      <c r="G141" s="3">
        <v>6.7</v>
      </c>
      <c r="H141" s="3">
        <v>7.18</v>
      </c>
      <c r="I141" s="3">
        <v>0.56000000000000005</v>
      </c>
      <c r="J141" s="3" t="s">
        <v>189</v>
      </c>
      <c r="K141" s="3">
        <v>100.65</v>
      </c>
      <c r="M141" s="41">
        <v>63.817108132551539</v>
      </c>
      <c r="N141" s="41">
        <v>32.907966764764211</v>
      </c>
      <c r="O141" s="41">
        <v>3.2749251026842452</v>
      </c>
    </row>
    <row r="142" spans="1:15">
      <c r="A142" s="42" t="s">
        <v>320</v>
      </c>
      <c r="B142" s="40" t="s">
        <v>189</v>
      </c>
      <c r="C142" s="3">
        <v>61.42</v>
      </c>
      <c r="D142" s="3"/>
      <c r="E142" s="3">
        <v>25.95</v>
      </c>
      <c r="F142" s="3" t="s">
        <v>189</v>
      </c>
      <c r="G142" s="3">
        <v>6.97</v>
      </c>
      <c r="H142" s="3">
        <v>7.39</v>
      </c>
      <c r="I142" s="3">
        <v>0.51</v>
      </c>
      <c r="J142" s="3" t="s">
        <v>189</v>
      </c>
      <c r="K142" s="3">
        <v>102.24</v>
      </c>
      <c r="M142" s="41">
        <v>63.832325020012071</v>
      </c>
      <c r="N142" s="41">
        <v>33.269216588953995</v>
      </c>
      <c r="O142" s="41">
        <v>2.898458391033929</v>
      </c>
    </row>
    <row r="143" spans="1:15">
      <c r="A143" s="42" t="s">
        <v>321</v>
      </c>
      <c r="B143" s="40" t="s">
        <v>189</v>
      </c>
      <c r="C143" s="3">
        <v>58.11</v>
      </c>
      <c r="D143" s="3"/>
      <c r="E143" s="3">
        <v>28.31</v>
      </c>
      <c r="F143" s="3" t="s">
        <v>189</v>
      </c>
      <c r="G143" s="3">
        <v>9.58</v>
      </c>
      <c r="H143" s="3">
        <v>6.06</v>
      </c>
      <c r="I143" s="3">
        <v>0.39</v>
      </c>
      <c r="J143" s="3" t="s">
        <v>189</v>
      </c>
      <c r="K143" s="3">
        <v>102.46</v>
      </c>
      <c r="M143" s="41">
        <v>52.193928305496549</v>
      </c>
      <c r="N143" s="41">
        <v>45.595968070821449</v>
      </c>
      <c r="O143" s="41">
        <v>2.2101036236820115</v>
      </c>
    </row>
    <row r="144" spans="1:15">
      <c r="A144" s="42" t="s">
        <v>322</v>
      </c>
      <c r="B144" s="40" t="s">
        <v>189</v>
      </c>
      <c r="C144" s="3">
        <v>59.17</v>
      </c>
      <c r="D144" s="3"/>
      <c r="E144" s="3">
        <v>27.53</v>
      </c>
      <c r="F144" s="3" t="s">
        <v>189</v>
      </c>
      <c r="G144" s="3">
        <v>8.67</v>
      </c>
      <c r="H144" s="3">
        <v>6.48</v>
      </c>
      <c r="I144" s="3">
        <v>0.37</v>
      </c>
      <c r="J144" s="3" t="s">
        <v>189</v>
      </c>
      <c r="K144" s="3">
        <v>102.23</v>
      </c>
      <c r="M144" s="41">
        <v>56.276782554705086</v>
      </c>
      <c r="N144" s="41">
        <v>41.60896594531124</v>
      </c>
      <c r="O144" s="41">
        <v>2.1142514999836663</v>
      </c>
    </row>
    <row r="145" spans="1:15">
      <c r="A145" s="42" t="s">
        <v>323</v>
      </c>
      <c r="B145" s="40" t="s">
        <v>189</v>
      </c>
      <c r="C145" s="3">
        <v>59.6</v>
      </c>
      <c r="D145" s="3"/>
      <c r="E145" s="3">
        <v>27.15</v>
      </c>
      <c r="F145" s="3" t="s">
        <v>189</v>
      </c>
      <c r="G145" s="3">
        <v>8.1199999999999992</v>
      </c>
      <c r="H145" s="3">
        <v>6.79</v>
      </c>
      <c r="I145" s="3">
        <v>0.45</v>
      </c>
      <c r="J145" s="3" t="s">
        <v>189</v>
      </c>
      <c r="K145" s="3">
        <v>102.11</v>
      </c>
      <c r="M145" s="41">
        <v>58.669916176483426</v>
      </c>
      <c r="N145" s="41">
        <v>38.771740199543672</v>
      </c>
      <c r="O145" s="41">
        <v>2.5583436239729012</v>
      </c>
    </row>
    <row r="146" spans="1:15">
      <c r="A146" s="42" t="s">
        <v>324</v>
      </c>
      <c r="B146" s="40" t="s">
        <v>189</v>
      </c>
      <c r="C146" s="3">
        <v>61.09</v>
      </c>
      <c r="D146" s="3"/>
      <c r="E146" s="3">
        <v>26.29</v>
      </c>
      <c r="F146" s="3" t="s">
        <v>189</v>
      </c>
      <c r="G146" s="3">
        <v>7.29</v>
      </c>
      <c r="H146" s="3">
        <v>6.91</v>
      </c>
      <c r="I146" s="3">
        <v>0.45</v>
      </c>
      <c r="J146" s="3" t="s">
        <v>189</v>
      </c>
      <c r="K146" s="3">
        <v>102.02</v>
      </c>
      <c r="M146" s="41">
        <v>61.506627021962878</v>
      </c>
      <c r="N146" s="41">
        <v>35.857909229278334</v>
      </c>
      <c r="O146" s="41">
        <v>2.6354637487587858</v>
      </c>
    </row>
    <row r="147" spans="1:15">
      <c r="A147" s="39" t="s">
        <v>325</v>
      </c>
      <c r="B147" s="40" t="s">
        <v>189</v>
      </c>
      <c r="C147" s="41">
        <v>56.08</v>
      </c>
      <c r="D147" s="41" t="s">
        <v>189</v>
      </c>
      <c r="E147" s="41">
        <v>29.17</v>
      </c>
      <c r="F147" s="41" t="s">
        <v>189</v>
      </c>
      <c r="G147" s="41">
        <v>10.41</v>
      </c>
      <c r="H147" s="41">
        <v>5.46</v>
      </c>
      <c r="I147" s="41">
        <v>0</v>
      </c>
      <c r="J147" s="41" t="s">
        <v>189</v>
      </c>
      <c r="K147" s="41">
        <v>101.12</v>
      </c>
      <c r="M147" s="41">
        <v>48.695210755297325</v>
      </c>
      <c r="N147" s="41">
        <v>51.304789244702661</v>
      </c>
      <c r="O147" s="41">
        <v>0</v>
      </c>
    </row>
    <row r="148" spans="1:15">
      <c r="A148" s="39" t="s">
        <v>326</v>
      </c>
      <c r="B148" s="40" t="s">
        <v>189</v>
      </c>
      <c r="C148" s="41">
        <v>60.3</v>
      </c>
      <c r="D148" s="41" t="s">
        <v>189</v>
      </c>
      <c r="E148" s="41">
        <v>26.29</v>
      </c>
      <c r="F148" s="41" t="s">
        <v>189</v>
      </c>
      <c r="G148" s="41">
        <v>7.42</v>
      </c>
      <c r="H148" s="41">
        <v>7.09</v>
      </c>
      <c r="I148" s="41">
        <v>0.48</v>
      </c>
      <c r="J148" s="41" t="s">
        <v>189</v>
      </c>
      <c r="K148" s="41">
        <v>101.58</v>
      </c>
      <c r="M148" s="41">
        <v>61.619279613920483</v>
      </c>
      <c r="N148" s="41">
        <v>35.63591038151884</v>
      </c>
      <c r="O148" s="41">
        <v>2.7448100045606831</v>
      </c>
    </row>
    <row r="149" spans="1:15">
      <c r="A149" s="39" t="s">
        <v>327</v>
      </c>
      <c r="B149" s="40" t="s">
        <v>189</v>
      </c>
      <c r="C149" s="41">
        <v>58.65</v>
      </c>
      <c r="D149" s="41" t="s">
        <v>189</v>
      </c>
      <c r="E149" s="41">
        <v>26.58</v>
      </c>
      <c r="F149" s="41" t="s">
        <v>189</v>
      </c>
      <c r="G149" s="41">
        <v>7.93</v>
      </c>
      <c r="H149" s="41">
        <v>6.67</v>
      </c>
      <c r="I149" s="41">
        <v>0.44</v>
      </c>
      <c r="J149" s="41" t="s">
        <v>189</v>
      </c>
      <c r="K149" s="41">
        <v>100.27</v>
      </c>
      <c r="M149" s="41">
        <v>58.809793808462359</v>
      </c>
      <c r="N149" s="41">
        <v>38.637639085107828</v>
      </c>
      <c r="O149" s="41">
        <v>2.5525671064298083</v>
      </c>
    </row>
    <row r="150" spans="1:15">
      <c r="A150" s="39" t="s">
        <v>328</v>
      </c>
      <c r="B150" s="40" t="s">
        <v>189</v>
      </c>
      <c r="C150" s="41">
        <v>60.19</v>
      </c>
      <c r="D150" s="41" t="s">
        <v>189</v>
      </c>
      <c r="E150" s="41">
        <v>25.16</v>
      </c>
      <c r="F150" s="41" t="s">
        <v>189</v>
      </c>
      <c r="G150" s="41">
        <v>6.67</v>
      </c>
      <c r="H150" s="41">
        <v>7.18</v>
      </c>
      <c r="I150" s="41">
        <v>0.46</v>
      </c>
      <c r="J150" s="41" t="s">
        <v>189</v>
      </c>
      <c r="K150" s="41">
        <v>99.65</v>
      </c>
      <c r="M150" s="41">
        <v>64.287795832078586</v>
      </c>
      <c r="N150" s="41">
        <v>33.002245966309793</v>
      </c>
      <c r="O150" s="41">
        <v>2.7099582016116162</v>
      </c>
    </row>
    <row r="151" spans="1:15">
      <c r="A151" s="39" t="s">
        <v>329</v>
      </c>
      <c r="B151" s="40" t="s">
        <v>189</v>
      </c>
      <c r="C151" s="41">
        <v>56.36</v>
      </c>
      <c r="D151" s="41" t="s">
        <v>189</v>
      </c>
      <c r="E151" s="41">
        <v>29.23</v>
      </c>
      <c r="F151" s="41">
        <v>0.28999999999999998</v>
      </c>
      <c r="G151" s="41">
        <v>10.23</v>
      </c>
      <c r="H151" s="41">
        <v>5.46</v>
      </c>
      <c r="I151" s="41">
        <v>0.32</v>
      </c>
      <c r="J151" s="41" t="s">
        <v>189</v>
      </c>
      <c r="K151" s="41">
        <v>101.89</v>
      </c>
      <c r="M151" s="41">
        <v>48.217537202516013</v>
      </c>
      <c r="N151" s="41">
        <v>49.923104744981288</v>
      </c>
      <c r="O151" s="41">
        <v>1.8593580525027056</v>
      </c>
    </row>
    <row r="152" spans="1:15">
      <c r="A152" s="39" t="s">
        <v>330</v>
      </c>
      <c r="B152" s="40" t="s">
        <v>189</v>
      </c>
      <c r="C152" s="41">
        <v>61.13</v>
      </c>
      <c r="D152" s="41" t="s">
        <v>189</v>
      </c>
      <c r="E152" s="41">
        <v>25.96</v>
      </c>
      <c r="F152" s="41" t="s">
        <v>189</v>
      </c>
      <c r="G152" s="41">
        <v>7.14</v>
      </c>
      <c r="H152" s="41">
        <v>7.25</v>
      </c>
      <c r="I152" s="41">
        <v>0.49</v>
      </c>
      <c r="J152" s="41" t="s">
        <v>189</v>
      </c>
      <c r="K152" s="41">
        <v>101.96</v>
      </c>
      <c r="M152" s="41">
        <v>62.945011906576262</v>
      </c>
      <c r="N152" s="41">
        <v>34.255877469505293</v>
      </c>
      <c r="O152" s="41">
        <v>2.7991106239184456</v>
      </c>
    </row>
    <row r="153" spans="1:15">
      <c r="A153" s="39" t="s">
        <v>331</v>
      </c>
      <c r="B153" s="40" t="s">
        <v>189</v>
      </c>
      <c r="C153" s="41">
        <v>59.8</v>
      </c>
      <c r="D153" s="41" t="s">
        <v>189</v>
      </c>
      <c r="E153" s="41">
        <v>26.27</v>
      </c>
      <c r="F153" s="41" t="s">
        <v>189</v>
      </c>
      <c r="G153" s="41">
        <v>7.69</v>
      </c>
      <c r="H153" s="41">
        <v>7.04</v>
      </c>
      <c r="I153" s="41">
        <v>0.43</v>
      </c>
      <c r="J153" s="41" t="s">
        <v>189</v>
      </c>
      <c r="K153" s="41">
        <v>101.23</v>
      </c>
      <c r="M153" s="41">
        <v>60.834168338917983</v>
      </c>
      <c r="N153" s="41">
        <v>36.721027698786116</v>
      </c>
      <c r="O153" s="41">
        <v>2.4448039622958868</v>
      </c>
    </row>
    <row r="154" spans="1:15">
      <c r="A154" s="39" t="s">
        <v>332</v>
      </c>
      <c r="B154" s="40" t="s">
        <v>189</v>
      </c>
      <c r="C154" s="41">
        <v>60.19</v>
      </c>
      <c r="D154" s="41" t="s">
        <v>189</v>
      </c>
      <c r="E154" s="41">
        <v>26.83</v>
      </c>
      <c r="F154" s="41" t="s">
        <v>189</v>
      </c>
      <c r="G154" s="41">
        <v>7.88</v>
      </c>
      <c r="H154" s="41">
        <v>6.84</v>
      </c>
      <c r="I154" s="41">
        <v>0.5</v>
      </c>
      <c r="J154" s="41" t="s">
        <v>189</v>
      </c>
      <c r="K154" s="41">
        <v>102.23</v>
      </c>
      <c r="M154" s="41">
        <v>59.356987471277009</v>
      </c>
      <c r="N154" s="41">
        <v>37.788141963211515</v>
      </c>
      <c r="O154" s="41">
        <v>2.8548705655114701</v>
      </c>
    </row>
    <row r="155" spans="1:15">
      <c r="A155" s="39" t="s">
        <v>333</v>
      </c>
      <c r="B155" s="40" t="s">
        <v>189</v>
      </c>
      <c r="C155" s="41">
        <v>58.88</v>
      </c>
      <c r="D155" s="41" t="s">
        <v>189</v>
      </c>
      <c r="E155" s="41">
        <v>26.91</v>
      </c>
      <c r="F155" s="41" t="s">
        <v>189</v>
      </c>
      <c r="G155" s="41">
        <v>8.2100000000000009</v>
      </c>
      <c r="H155" s="41">
        <v>6.65</v>
      </c>
      <c r="I155" s="41">
        <v>0.32</v>
      </c>
      <c r="J155" s="41" t="s">
        <v>189</v>
      </c>
      <c r="K155" s="41">
        <v>100.97</v>
      </c>
      <c r="M155" s="41">
        <v>58.346528456443281</v>
      </c>
      <c r="N155" s="41">
        <v>39.806143499252151</v>
      </c>
      <c r="O155" s="41">
        <v>1.8473280443045723</v>
      </c>
    </row>
    <row r="156" spans="1:15">
      <c r="A156" s="39" t="s">
        <v>334</v>
      </c>
      <c r="B156" s="40" t="s">
        <v>189</v>
      </c>
      <c r="C156" s="41">
        <v>59.67</v>
      </c>
      <c r="D156" s="41" t="s">
        <v>189</v>
      </c>
      <c r="E156" s="41">
        <v>26.98</v>
      </c>
      <c r="F156" s="41" t="s">
        <v>189</v>
      </c>
      <c r="G156" s="41">
        <v>8</v>
      </c>
      <c r="H156" s="41">
        <v>6.67</v>
      </c>
      <c r="I156" s="41">
        <v>0.49</v>
      </c>
      <c r="J156" s="41" t="s">
        <v>189</v>
      </c>
      <c r="K156" s="41">
        <v>101.81</v>
      </c>
      <c r="M156" s="41">
        <v>58.440956514179746</v>
      </c>
      <c r="N156" s="41">
        <v>38.734240063443956</v>
      </c>
      <c r="O156" s="41">
        <v>2.8248034223762977</v>
      </c>
    </row>
    <row r="157" spans="1:15">
      <c r="A157" s="39" t="s">
        <v>335</v>
      </c>
      <c r="B157" s="40" t="s">
        <v>189</v>
      </c>
      <c r="C157" s="41">
        <v>58.28</v>
      </c>
      <c r="D157" s="41" t="s">
        <v>189</v>
      </c>
      <c r="E157" s="41">
        <v>28.21</v>
      </c>
      <c r="F157" s="41" t="s">
        <v>189</v>
      </c>
      <c r="G157" s="41">
        <v>9.18</v>
      </c>
      <c r="H157" s="41">
        <v>6.11</v>
      </c>
      <c r="I157" s="41">
        <v>0</v>
      </c>
      <c r="J157" s="41" t="s">
        <v>189</v>
      </c>
      <c r="K157" s="41">
        <v>101.78</v>
      </c>
      <c r="M157" s="41">
        <v>54.636993192874925</v>
      </c>
      <c r="N157" s="41">
        <v>45.363006807125075</v>
      </c>
      <c r="O157" s="41">
        <v>0</v>
      </c>
    </row>
    <row r="158" spans="1:15">
      <c r="A158" s="39" t="s">
        <v>336</v>
      </c>
      <c r="B158" s="40" t="s">
        <v>189</v>
      </c>
      <c r="C158" s="41">
        <v>60.26</v>
      </c>
      <c r="D158" s="41" t="s">
        <v>189</v>
      </c>
      <c r="E158" s="41">
        <v>26.8</v>
      </c>
      <c r="F158" s="41" t="s">
        <v>189</v>
      </c>
      <c r="G158" s="41">
        <v>7.91</v>
      </c>
      <c r="H158" s="41">
        <v>6.85</v>
      </c>
      <c r="I158" s="41">
        <v>0.43</v>
      </c>
      <c r="J158" s="41" t="s">
        <v>189</v>
      </c>
      <c r="K158" s="41">
        <v>102.25</v>
      </c>
      <c r="M158" s="41">
        <v>59.544420088064854</v>
      </c>
      <c r="N158" s="41">
        <v>37.996233967547447</v>
      </c>
      <c r="O158" s="41">
        <v>2.4593459443877008</v>
      </c>
    </row>
    <row r="159" spans="1:15">
      <c r="A159" s="39" t="s">
        <v>337</v>
      </c>
      <c r="B159" s="40" t="s">
        <v>189</v>
      </c>
      <c r="C159" s="41">
        <v>61.56</v>
      </c>
      <c r="D159" s="41" t="s">
        <v>189</v>
      </c>
      <c r="E159" s="41">
        <v>25.56</v>
      </c>
      <c r="F159" s="41" t="s">
        <v>189</v>
      </c>
      <c r="G159" s="41">
        <v>6.66</v>
      </c>
      <c r="H159" s="41">
        <v>7.42</v>
      </c>
      <c r="I159" s="41">
        <v>0.54</v>
      </c>
      <c r="J159" s="41" t="s">
        <v>189</v>
      </c>
      <c r="K159" s="41">
        <v>101.75</v>
      </c>
      <c r="M159" s="41">
        <v>64.771598869276232</v>
      </c>
      <c r="N159" s="41">
        <v>32.126877165432887</v>
      </c>
      <c r="O159" s="41">
        <v>3.1015239652908875</v>
      </c>
    </row>
    <row r="160" spans="1:15">
      <c r="A160" s="39" t="s">
        <v>338</v>
      </c>
      <c r="B160" s="40" t="s">
        <v>189</v>
      </c>
      <c r="C160" s="41">
        <v>58.88</v>
      </c>
      <c r="D160" s="41" t="s">
        <v>189</v>
      </c>
      <c r="E160" s="41">
        <v>26.86</v>
      </c>
      <c r="F160" s="41" t="s">
        <v>189</v>
      </c>
      <c r="G160" s="41">
        <v>8.1999999999999993</v>
      </c>
      <c r="H160" s="41">
        <v>6.44</v>
      </c>
      <c r="I160" s="41">
        <v>0.44</v>
      </c>
      <c r="J160" s="41" t="s">
        <v>189</v>
      </c>
      <c r="K160" s="41">
        <v>100.83</v>
      </c>
      <c r="M160" s="41">
        <v>57.189282159411256</v>
      </c>
      <c r="N160" s="41">
        <v>40.239835959125799</v>
      </c>
      <c r="O160" s="41">
        <v>2.5708818814629506</v>
      </c>
    </row>
    <row r="161" spans="1:32">
      <c r="A161" s="39" t="s">
        <v>339</v>
      </c>
      <c r="B161" s="40" t="s">
        <v>189</v>
      </c>
      <c r="C161" s="41">
        <v>59.64</v>
      </c>
      <c r="D161" s="41" t="s">
        <v>189</v>
      </c>
      <c r="E161" s="41">
        <v>27.63</v>
      </c>
      <c r="F161" s="41" t="s">
        <v>189</v>
      </c>
      <c r="G161" s="41">
        <v>7.35</v>
      </c>
      <c r="H161" s="41">
        <v>7.07</v>
      </c>
      <c r="I161" s="41">
        <v>0.51</v>
      </c>
      <c r="J161" s="41" t="s">
        <v>189</v>
      </c>
      <c r="K161" s="41">
        <v>102.2</v>
      </c>
      <c r="M161" s="41">
        <v>61.6541323723402</v>
      </c>
      <c r="N161" s="41">
        <v>35.419602836290515</v>
      </c>
      <c r="O161" s="41">
        <v>2.9262647913692899</v>
      </c>
    </row>
    <row r="162" spans="1:32">
      <c r="A162" s="39" t="s">
        <v>340</v>
      </c>
      <c r="B162" s="40" t="s">
        <v>189</v>
      </c>
      <c r="C162" s="41">
        <v>59.76</v>
      </c>
      <c r="D162" s="41" t="s">
        <v>189</v>
      </c>
      <c r="E162" s="41">
        <v>27.22</v>
      </c>
      <c r="F162" s="41" t="s">
        <v>189</v>
      </c>
      <c r="G162" s="41">
        <v>8.4700000000000006</v>
      </c>
      <c r="H162" s="41">
        <v>6.52</v>
      </c>
      <c r="I162" s="41">
        <v>0.41</v>
      </c>
      <c r="J162" s="41" t="s">
        <v>189</v>
      </c>
      <c r="K162" s="41">
        <v>102.37</v>
      </c>
      <c r="M162" s="41">
        <v>56.842378021380632</v>
      </c>
      <c r="N162" s="41">
        <v>40.805774418598723</v>
      </c>
      <c r="O162" s="41">
        <v>2.3518475600206461</v>
      </c>
    </row>
    <row r="163" spans="1:32">
      <c r="A163" s="39" t="s">
        <v>341</v>
      </c>
      <c r="B163" s="40" t="s">
        <v>189</v>
      </c>
      <c r="C163" s="41">
        <v>57.38</v>
      </c>
      <c r="D163" s="41" t="s">
        <v>189</v>
      </c>
      <c r="E163" s="41">
        <v>28.69</v>
      </c>
      <c r="F163" s="41" t="s">
        <v>189</v>
      </c>
      <c r="G163" s="41">
        <v>10.029999999999999</v>
      </c>
      <c r="H163" s="41">
        <v>5.68</v>
      </c>
      <c r="I163" s="41">
        <v>0.31</v>
      </c>
      <c r="J163" s="41" t="s">
        <v>189</v>
      </c>
      <c r="K163" s="41">
        <v>102.09</v>
      </c>
      <c r="M163" s="41">
        <v>49.708659592318043</v>
      </c>
      <c r="N163" s="41">
        <v>48.506308105128809</v>
      </c>
      <c r="O163" s="41">
        <v>1.785032302553154</v>
      </c>
    </row>
    <row r="164" spans="1:32">
      <c r="A164" s="39" t="s">
        <v>342</v>
      </c>
      <c r="B164" s="40" t="s">
        <v>189</v>
      </c>
      <c r="C164" s="41">
        <v>59.75</v>
      </c>
      <c r="D164" s="41" t="s">
        <v>189</v>
      </c>
      <c r="E164" s="41">
        <v>27.32</v>
      </c>
      <c r="F164" s="41" t="s">
        <v>189</v>
      </c>
      <c r="G164" s="41">
        <v>8.48</v>
      </c>
      <c r="H164" s="41">
        <v>6.57</v>
      </c>
      <c r="I164" s="41">
        <v>0.41</v>
      </c>
      <c r="J164" s="41" t="s">
        <v>189</v>
      </c>
      <c r="K164" s="41">
        <v>102.53</v>
      </c>
      <c r="M164" s="41">
        <v>57.002346227922075</v>
      </c>
      <c r="N164" s="41">
        <v>40.657136297559333</v>
      </c>
      <c r="O164" s="41">
        <v>2.3405174745185926</v>
      </c>
    </row>
    <row r="165" spans="1:32">
      <c r="A165" s="39" t="s">
        <v>343</v>
      </c>
      <c r="B165" s="3" t="s">
        <v>189</v>
      </c>
      <c r="C165" s="41">
        <v>55.25</v>
      </c>
      <c r="D165" s="41" t="s">
        <v>189</v>
      </c>
      <c r="E165" s="41">
        <v>30.14</v>
      </c>
      <c r="F165" s="41" t="s">
        <v>189</v>
      </c>
      <c r="G165" s="41">
        <v>11.47</v>
      </c>
      <c r="H165" s="41">
        <v>4.99</v>
      </c>
      <c r="I165" s="41">
        <v>0</v>
      </c>
      <c r="J165" s="41" t="s">
        <v>189</v>
      </c>
      <c r="K165" s="41">
        <v>101.85</v>
      </c>
      <c r="M165" s="41">
        <v>44.048736452149363</v>
      </c>
      <c r="N165" s="41">
        <v>55.951263547850637</v>
      </c>
      <c r="O165" s="41">
        <v>0</v>
      </c>
    </row>
    <row r="166" spans="1:32">
      <c r="A166" s="39" t="s">
        <v>344</v>
      </c>
      <c r="B166" s="3" t="s">
        <v>189</v>
      </c>
      <c r="C166" s="41">
        <v>58.31</v>
      </c>
      <c r="D166" s="41" t="s">
        <v>189</v>
      </c>
      <c r="E166" s="41">
        <v>26.81</v>
      </c>
      <c r="F166" s="41" t="s">
        <v>189</v>
      </c>
      <c r="G166" s="41">
        <v>8.23</v>
      </c>
      <c r="H166" s="41">
        <v>6.51</v>
      </c>
      <c r="I166" s="41">
        <v>0.41</v>
      </c>
      <c r="J166" s="41" t="s">
        <v>189</v>
      </c>
      <c r="K166" s="41">
        <v>100.28</v>
      </c>
      <c r="M166" s="41">
        <v>57.469790469158276</v>
      </c>
      <c r="N166" s="41">
        <v>40.148750300319108</v>
      </c>
      <c r="O166" s="41">
        <v>2.3814592305226259</v>
      </c>
    </row>
    <row r="167" spans="1:32">
      <c r="A167" s="39" t="s">
        <v>345</v>
      </c>
      <c r="B167" s="3" t="s">
        <v>189</v>
      </c>
      <c r="C167" s="41">
        <v>60.13</v>
      </c>
      <c r="D167" s="41" t="s">
        <v>189</v>
      </c>
      <c r="E167" s="41">
        <v>25.88</v>
      </c>
      <c r="F167" s="41" t="s">
        <v>189</v>
      </c>
      <c r="G167" s="41">
        <v>7.08</v>
      </c>
      <c r="H167" s="41">
        <v>6.99</v>
      </c>
      <c r="I167" s="41">
        <v>0.51</v>
      </c>
      <c r="J167" s="41" t="s">
        <v>189</v>
      </c>
      <c r="K167" s="41">
        <v>100.59</v>
      </c>
      <c r="M167" s="41">
        <v>62.199719789730914</v>
      </c>
      <c r="N167" s="41">
        <v>34.81433319070301</v>
      </c>
      <c r="O167" s="41">
        <v>2.9859470195660709</v>
      </c>
    </row>
    <row r="168" spans="1:32">
      <c r="A168" s="39" t="s">
        <v>346</v>
      </c>
      <c r="B168" s="3" t="s">
        <v>189</v>
      </c>
      <c r="C168" s="41">
        <v>60.68</v>
      </c>
      <c r="D168" s="41" t="s">
        <v>189</v>
      </c>
      <c r="E168" s="41">
        <v>24.45</v>
      </c>
      <c r="F168" s="41" t="s">
        <v>189</v>
      </c>
      <c r="G168" s="41">
        <v>5.91</v>
      </c>
      <c r="H168" s="41">
        <v>7.44</v>
      </c>
      <c r="I168" s="41">
        <v>0.55000000000000004</v>
      </c>
      <c r="J168" s="41" t="s">
        <v>189</v>
      </c>
      <c r="K168" s="41">
        <v>99.02</v>
      </c>
      <c r="M168" s="41">
        <v>67.222242752512102</v>
      </c>
      <c r="N168" s="41">
        <v>29.508091024297727</v>
      </c>
      <c r="O168" s="41">
        <v>3.2696662231901708</v>
      </c>
    </row>
    <row r="169" spans="1:32">
      <c r="A169" s="39" t="s">
        <v>347</v>
      </c>
      <c r="B169" s="3" t="s">
        <v>189</v>
      </c>
      <c r="C169" s="41">
        <v>59.26</v>
      </c>
      <c r="D169" s="41" t="s">
        <v>189</v>
      </c>
      <c r="E169" s="41">
        <v>26.25</v>
      </c>
      <c r="F169" s="41" t="s">
        <v>189</v>
      </c>
      <c r="G169" s="41">
        <v>7.49</v>
      </c>
      <c r="H169" s="41">
        <v>6.85</v>
      </c>
      <c r="I169" s="41">
        <v>0.48</v>
      </c>
      <c r="J169" s="41" t="s">
        <v>189</v>
      </c>
      <c r="K169" s="41">
        <v>100.33</v>
      </c>
      <c r="M169" s="41">
        <v>60.593615932282916</v>
      </c>
      <c r="N169" s="41">
        <v>36.612694121753705</v>
      </c>
      <c r="O169" s="41">
        <v>2.7936899459633793</v>
      </c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</row>
    <row r="170" spans="1:32">
      <c r="A170" s="39" t="s">
        <v>348</v>
      </c>
      <c r="B170" s="3" t="s">
        <v>189</v>
      </c>
      <c r="C170" s="41">
        <v>59.21</v>
      </c>
      <c r="D170" s="41" t="s">
        <v>189</v>
      </c>
      <c r="E170" s="41">
        <v>26.59</v>
      </c>
      <c r="F170" s="41" t="s">
        <v>189</v>
      </c>
      <c r="G170" s="41">
        <v>7.75</v>
      </c>
      <c r="H170" s="41">
        <v>6.8</v>
      </c>
      <c r="I170" s="41">
        <v>0.43</v>
      </c>
      <c r="J170" s="41" t="s">
        <v>189</v>
      </c>
      <c r="K170" s="41">
        <v>100.78</v>
      </c>
      <c r="M170" s="41">
        <v>59.829660905975167</v>
      </c>
      <c r="N170" s="41">
        <v>37.681041878042713</v>
      </c>
      <c r="O170" s="41">
        <v>2.4892972159821194</v>
      </c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</row>
    <row r="171" spans="1:32">
      <c r="A171" s="39" t="s">
        <v>349</v>
      </c>
      <c r="B171" s="3" t="s">
        <v>189</v>
      </c>
      <c r="C171" s="41">
        <v>61.43</v>
      </c>
      <c r="D171" s="41" t="s">
        <v>189</v>
      </c>
      <c r="E171" s="41">
        <v>26.31</v>
      </c>
      <c r="F171" s="41" t="s">
        <v>189</v>
      </c>
      <c r="G171" s="41">
        <v>7.13</v>
      </c>
      <c r="H171" s="41">
        <v>7.27</v>
      </c>
      <c r="I171" s="41">
        <v>0.45</v>
      </c>
      <c r="J171" s="41" t="s">
        <v>189</v>
      </c>
      <c r="K171" s="41">
        <v>102.59</v>
      </c>
      <c r="M171" s="41">
        <v>63.183628097619305</v>
      </c>
      <c r="N171" s="41">
        <v>34.243113899316157</v>
      </c>
      <c r="O171" s="41">
        <v>2.5732580030645384</v>
      </c>
    </row>
    <row r="172" spans="1:32">
      <c r="A172" s="39" t="s">
        <v>350</v>
      </c>
      <c r="B172" s="3" t="s">
        <v>189</v>
      </c>
      <c r="C172" s="41">
        <v>58.74</v>
      </c>
      <c r="D172" s="41" t="s">
        <v>189</v>
      </c>
      <c r="E172" s="41">
        <v>27.62</v>
      </c>
      <c r="F172" s="41" t="s">
        <v>189</v>
      </c>
      <c r="G172" s="41">
        <v>8.86</v>
      </c>
      <c r="H172" s="41">
        <v>6.32</v>
      </c>
      <c r="I172" s="41">
        <v>0.35</v>
      </c>
      <c r="J172" s="41" t="s">
        <v>189</v>
      </c>
      <c r="K172" s="41">
        <v>101.89</v>
      </c>
      <c r="M172" s="41">
        <v>55.214093285284193</v>
      </c>
      <c r="N172" s="41">
        <v>42.774029000927356</v>
      </c>
      <c r="O172" s="41">
        <v>2.011877713788448</v>
      </c>
    </row>
    <row r="173" spans="1:32">
      <c r="A173" s="39" t="s">
        <v>351</v>
      </c>
      <c r="B173" s="3" t="s">
        <v>189</v>
      </c>
      <c r="C173" s="41">
        <v>56.97</v>
      </c>
      <c r="D173" s="41" t="s">
        <v>189</v>
      </c>
      <c r="E173" s="41">
        <v>29.45</v>
      </c>
      <c r="F173" s="41" t="s">
        <v>189</v>
      </c>
      <c r="G173" s="41">
        <v>10.34</v>
      </c>
      <c r="H173" s="41">
        <v>5.48</v>
      </c>
      <c r="I173" s="41">
        <v>0.31</v>
      </c>
      <c r="J173" s="41" t="s">
        <v>189</v>
      </c>
      <c r="K173" s="41">
        <v>102.56</v>
      </c>
      <c r="M173" s="41">
        <v>48.079084603799402</v>
      </c>
      <c r="N173" s="41">
        <v>50.131389469533303</v>
      </c>
      <c r="O173" s="41">
        <v>1.7895259266672878</v>
      </c>
    </row>
    <row r="174" spans="1:32">
      <c r="A174" s="39" t="s">
        <v>352</v>
      </c>
      <c r="B174" s="3" t="s">
        <v>189</v>
      </c>
      <c r="C174" s="41">
        <v>58.29</v>
      </c>
      <c r="D174" s="41" t="s">
        <v>189</v>
      </c>
      <c r="E174" s="41">
        <v>27.7</v>
      </c>
      <c r="F174" s="41" t="s">
        <v>189</v>
      </c>
      <c r="G174" s="41">
        <v>8.8800000000000008</v>
      </c>
      <c r="H174" s="41">
        <v>6.29</v>
      </c>
      <c r="I174" s="41">
        <v>0.42</v>
      </c>
      <c r="J174" s="41" t="s">
        <v>189</v>
      </c>
      <c r="K174" s="41">
        <v>101.58</v>
      </c>
      <c r="M174" s="41">
        <v>54.822160978045908</v>
      </c>
      <c r="N174" s="41">
        <v>42.769290141217823</v>
      </c>
      <c r="O174" s="41">
        <v>2.4085488807362809</v>
      </c>
    </row>
    <row r="175" spans="1:32">
      <c r="A175" s="39" t="s">
        <v>353</v>
      </c>
      <c r="B175" s="3" t="s">
        <v>189</v>
      </c>
      <c r="C175" s="41">
        <v>62.88</v>
      </c>
      <c r="D175" s="41" t="s">
        <v>189</v>
      </c>
      <c r="E175" s="41">
        <v>24.83</v>
      </c>
      <c r="F175" s="41" t="s">
        <v>189</v>
      </c>
      <c r="G175" s="41">
        <v>5.61</v>
      </c>
      <c r="H175" s="41">
        <v>7.93</v>
      </c>
      <c r="I175" s="41">
        <v>0.78</v>
      </c>
      <c r="J175" s="41" t="s">
        <v>189</v>
      </c>
      <c r="K175" s="41">
        <v>102.02</v>
      </c>
      <c r="M175" s="41">
        <v>68.697767726436126</v>
      </c>
      <c r="N175" s="41">
        <v>26.856280886193602</v>
      </c>
      <c r="O175" s="41">
        <v>4.4459513873702736</v>
      </c>
    </row>
    <row r="176" spans="1:32">
      <c r="A176" s="39" t="s">
        <v>354</v>
      </c>
      <c r="B176" s="3" t="s">
        <v>189</v>
      </c>
      <c r="C176" s="41">
        <v>63.83</v>
      </c>
      <c r="D176" s="41" t="s">
        <v>189</v>
      </c>
      <c r="E176" s="41">
        <v>24.5</v>
      </c>
      <c r="F176" s="41" t="s">
        <v>189</v>
      </c>
      <c r="G176" s="41">
        <v>5.2</v>
      </c>
      <c r="H176" s="41">
        <v>8.27</v>
      </c>
      <c r="I176" s="41">
        <v>0.78</v>
      </c>
      <c r="J176" s="41" t="s">
        <v>189</v>
      </c>
      <c r="K176" s="41">
        <v>102.58</v>
      </c>
      <c r="M176" s="41">
        <v>70.946030609050183</v>
      </c>
      <c r="N176" s="41">
        <v>24.651281854621271</v>
      </c>
      <c r="O176" s="41">
        <v>4.4026875363285374</v>
      </c>
    </row>
    <row r="177" spans="1:22">
      <c r="A177" s="39" t="s">
        <v>355</v>
      </c>
      <c r="B177" s="3" t="s">
        <v>189</v>
      </c>
      <c r="C177" s="41">
        <v>58.1</v>
      </c>
      <c r="D177" s="41" t="s">
        <v>189</v>
      </c>
      <c r="E177" s="41">
        <v>28.29</v>
      </c>
      <c r="F177" s="41" t="s">
        <v>189</v>
      </c>
      <c r="G177" s="41">
        <v>9.16</v>
      </c>
      <c r="H177" s="41">
        <v>6.22</v>
      </c>
      <c r="I177" s="41">
        <v>0.38</v>
      </c>
      <c r="J177" s="41" t="s">
        <v>189</v>
      </c>
      <c r="K177" s="41">
        <v>102.15</v>
      </c>
      <c r="M177" s="41">
        <v>53.937466073761733</v>
      </c>
      <c r="N177" s="41">
        <v>43.894408408328665</v>
      </c>
      <c r="O177" s="41">
        <v>2.1681255179096022</v>
      </c>
    </row>
    <row r="178" spans="1:22">
      <c r="A178" s="39" t="s">
        <v>356</v>
      </c>
      <c r="B178" s="3" t="s">
        <v>189</v>
      </c>
      <c r="C178" s="41">
        <v>61.91</v>
      </c>
      <c r="D178" s="41" t="s">
        <v>189</v>
      </c>
      <c r="E178" s="41">
        <v>25.73</v>
      </c>
      <c r="F178" s="41" t="s">
        <v>189</v>
      </c>
      <c r="G178" s="41">
        <v>6.69</v>
      </c>
      <c r="H178" s="41">
        <v>7.36</v>
      </c>
      <c r="I178" s="41">
        <v>0.49</v>
      </c>
      <c r="J178" s="41" t="s">
        <v>189</v>
      </c>
      <c r="K178" s="41">
        <v>102.18</v>
      </c>
      <c r="M178" s="41">
        <v>64.67874335415253</v>
      </c>
      <c r="N178" s="41">
        <v>32.48803528026562</v>
      </c>
      <c r="O178" s="41">
        <v>2.8332213655818488</v>
      </c>
    </row>
    <row r="179" spans="1:22">
      <c r="A179" s="39" t="s">
        <v>357</v>
      </c>
      <c r="B179" s="3" t="s">
        <v>189</v>
      </c>
      <c r="C179" s="41">
        <v>61.58</v>
      </c>
      <c r="D179" s="41" t="s">
        <v>189</v>
      </c>
      <c r="E179" s="41">
        <v>26.24</v>
      </c>
      <c r="F179" s="41" t="s">
        <v>189</v>
      </c>
      <c r="G179" s="41">
        <v>7</v>
      </c>
      <c r="H179" s="41">
        <v>7.21</v>
      </c>
      <c r="I179" s="41">
        <v>0.49</v>
      </c>
      <c r="J179" s="41" t="s">
        <v>189</v>
      </c>
      <c r="K179" s="41">
        <v>102.52</v>
      </c>
      <c r="M179" s="41">
        <v>63.242145482735538</v>
      </c>
      <c r="N179" s="41">
        <v>33.929928266657448</v>
      </c>
      <c r="O179" s="41">
        <v>2.8279262506070166</v>
      </c>
    </row>
    <row r="180" spans="1:22">
      <c r="A180" s="39" t="s">
        <v>358</v>
      </c>
      <c r="B180" s="3" t="s">
        <v>189</v>
      </c>
      <c r="C180" s="41">
        <v>60.05</v>
      </c>
      <c r="D180" s="41" t="s">
        <v>189</v>
      </c>
      <c r="E180" s="41">
        <v>27.03</v>
      </c>
      <c r="F180" s="41" t="s">
        <v>189</v>
      </c>
      <c r="G180" s="41">
        <v>8.1</v>
      </c>
      <c r="H180" s="41">
        <v>6.86</v>
      </c>
      <c r="I180" s="41">
        <v>0.49</v>
      </c>
      <c r="J180" s="41" t="s">
        <v>189</v>
      </c>
      <c r="K180" s="41">
        <v>102.52</v>
      </c>
      <c r="M180" s="41">
        <v>58.841244321179076</v>
      </c>
      <c r="N180" s="41">
        <v>38.393377817866522</v>
      </c>
      <c r="O180" s="41">
        <v>2.7653778609544117</v>
      </c>
    </row>
    <row r="181" spans="1:22">
      <c r="A181" s="39" t="s">
        <v>359</v>
      </c>
      <c r="B181" s="3" t="s">
        <v>189</v>
      </c>
      <c r="C181" s="41">
        <v>56.97</v>
      </c>
      <c r="D181" s="41" t="s">
        <v>189</v>
      </c>
      <c r="E181" s="41">
        <v>29.26</v>
      </c>
      <c r="F181" s="41" t="s">
        <v>189</v>
      </c>
      <c r="G181" s="41">
        <v>10.24</v>
      </c>
      <c r="H181" s="41">
        <v>5.67</v>
      </c>
      <c r="I181" s="41">
        <v>0</v>
      </c>
      <c r="J181" s="41" t="s">
        <v>189</v>
      </c>
      <c r="K181" s="41">
        <v>102.14</v>
      </c>
      <c r="M181" s="41">
        <v>50.050054209653482</v>
      </c>
      <c r="N181" s="41">
        <v>49.949945790346526</v>
      </c>
      <c r="O181" s="41">
        <v>0</v>
      </c>
    </row>
    <row r="183" spans="1:22">
      <c r="A183" s="44" t="s">
        <v>360</v>
      </c>
    </row>
    <row r="184" spans="1:22" ht="7.5" customHeight="1">
      <c r="A184" s="44"/>
    </row>
    <row r="185" spans="1:22" s="4" customFormat="1" ht="16.5">
      <c r="A185" s="15" t="s">
        <v>170</v>
      </c>
      <c r="B185" s="5"/>
      <c r="C185" s="6" t="s">
        <v>171</v>
      </c>
      <c r="D185" s="6" t="s">
        <v>214</v>
      </c>
      <c r="E185" s="6" t="s">
        <v>215</v>
      </c>
      <c r="F185" s="6" t="s">
        <v>174</v>
      </c>
      <c r="G185" s="6" t="s">
        <v>175</v>
      </c>
      <c r="H185" s="6" t="s">
        <v>212</v>
      </c>
      <c r="I185" s="6" t="s">
        <v>213</v>
      </c>
      <c r="J185" s="6" t="s">
        <v>217</v>
      </c>
      <c r="K185" s="15" t="s">
        <v>178</v>
      </c>
      <c r="L185" s="5"/>
      <c r="M185" s="6" t="s">
        <v>218</v>
      </c>
      <c r="N185" s="6" t="s">
        <v>219</v>
      </c>
      <c r="O185" s="6" t="s">
        <v>220</v>
      </c>
      <c r="P185" s="40"/>
      <c r="Q185" s="40"/>
      <c r="R185" s="40"/>
      <c r="S185" s="40"/>
      <c r="T185" s="40"/>
      <c r="U185" s="40"/>
      <c r="V185" s="40"/>
    </row>
    <row r="186" spans="1:22">
      <c r="A186" s="39" t="s">
        <v>361</v>
      </c>
      <c r="B186" s="40" t="s">
        <v>189</v>
      </c>
      <c r="C186" s="41">
        <v>59.8</v>
      </c>
      <c r="D186" s="41" t="s">
        <v>189</v>
      </c>
      <c r="E186" s="41">
        <v>26.78</v>
      </c>
      <c r="F186" s="41">
        <v>0.28999999999999998</v>
      </c>
      <c r="G186" s="41">
        <v>7.62</v>
      </c>
      <c r="H186" s="41">
        <v>6.84</v>
      </c>
      <c r="I186" s="41">
        <v>0.39</v>
      </c>
      <c r="J186" s="41" t="s">
        <v>189</v>
      </c>
      <c r="K186" s="41">
        <v>101.72</v>
      </c>
      <c r="M186" s="41">
        <v>60.491128619481017</v>
      </c>
      <c r="N186" s="41">
        <v>37.239524620459179</v>
      </c>
      <c r="O186" s="41">
        <v>2.2693467600598125</v>
      </c>
    </row>
    <row r="187" spans="1:22">
      <c r="A187" s="39" t="s">
        <v>362</v>
      </c>
      <c r="B187" s="40" t="s">
        <v>189</v>
      </c>
      <c r="C187" s="41">
        <v>60.9</v>
      </c>
      <c r="D187" s="41" t="s">
        <v>189</v>
      </c>
      <c r="E187" s="41">
        <v>26.38</v>
      </c>
      <c r="F187" s="41">
        <v>0.33</v>
      </c>
      <c r="G187" s="41">
        <v>6.96</v>
      </c>
      <c r="H187" s="41">
        <v>7.39</v>
      </c>
      <c r="I187" s="41">
        <v>0.45</v>
      </c>
      <c r="J187" s="41" t="s">
        <v>189</v>
      </c>
      <c r="K187" s="41">
        <v>102.4</v>
      </c>
      <c r="M187" s="41">
        <v>64.081426907134485</v>
      </c>
      <c r="N187" s="41">
        <v>33.351129456881139</v>
      </c>
      <c r="O187" s="41">
        <v>2.5674436359843704</v>
      </c>
    </row>
    <row r="188" spans="1:22">
      <c r="A188" s="39" t="s">
        <v>363</v>
      </c>
      <c r="B188" s="40" t="s">
        <v>189</v>
      </c>
      <c r="C188" s="41">
        <v>60.51</v>
      </c>
      <c r="D188" s="41" t="s">
        <v>189</v>
      </c>
      <c r="E188" s="41">
        <v>25.87</v>
      </c>
      <c r="F188" s="41" t="s">
        <v>189</v>
      </c>
      <c r="G188" s="41">
        <v>7.07</v>
      </c>
      <c r="H188" s="41">
        <v>7.21</v>
      </c>
      <c r="I188" s="41">
        <v>0.44</v>
      </c>
      <c r="J188" s="41" t="s">
        <v>189</v>
      </c>
      <c r="K188" s="41">
        <v>101.1</v>
      </c>
      <c r="M188" s="41">
        <v>63.210075610964623</v>
      </c>
      <c r="N188" s="41">
        <v>34.251849743356097</v>
      </c>
      <c r="O188" s="41">
        <v>2.5380746456792709</v>
      </c>
    </row>
    <row r="189" spans="1:22">
      <c r="A189" s="39" t="s">
        <v>364</v>
      </c>
      <c r="B189" s="40" t="s">
        <v>189</v>
      </c>
      <c r="C189" s="41">
        <v>62.06</v>
      </c>
      <c r="D189" s="41" t="s">
        <v>189</v>
      </c>
      <c r="E189" s="41">
        <v>23.98</v>
      </c>
      <c r="F189" s="41" t="s">
        <v>189</v>
      </c>
      <c r="G189" s="41">
        <v>5.59</v>
      </c>
      <c r="H189" s="41">
        <v>7.84</v>
      </c>
      <c r="I189" s="41">
        <v>0.56000000000000005</v>
      </c>
      <c r="J189" s="41" t="s">
        <v>189</v>
      </c>
      <c r="K189" s="41">
        <v>100.02</v>
      </c>
      <c r="M189" s="41">
        <v>69.39581194905287</v>
      </c>
      <c r="N189" s="41">
        <v>27.342774322859249</v>
      </c>
      <c r="O189" s="41">
        <v>3.2614137280878808</v>
      </c>
    </row>
    <row r="190" spans="1:22">
      <c r="A190" s="39" t="s">
        <v>365</v>
      </c>
      <c r="B190" s="40" t="s">
        <v>189</v>
      </c>
      <c r="C190" s="41">
        <v>57.62</v>
      </c>
      <c r="D190" s="41" t="s">
        <v>189</v>
      </c>
      <c r="E190" s="41">
        <v>27.86</v>
      </c>
      <c r="F190" s="41">
        <v>0.47</v>
      </c>
      <c r="G190" s="41">
        <v>9.34</v>
      </c>
      <c r="H190" s="41">
        <v>6</v>
      </c>
      <c r="I190" s="41">
        <v>0.36</v>
      </c>
      <c r="J190" s="41" t="s">
        <v>189</v>
      </c>
      <c r="K190" s="41">
        <v>101.65</v>
      </c>
      <c r="M190" s="41">
        <v>52.63997262551149</v>
      </c>
      <c r="N190" s="41">
        <v>45.281921958355248</v>
      </c>
      <c r="O190" s="41">
        <v>2.0781054161332491</v>
      </c>
    </row>
    <row r="191" spans="1:22">
      <c r="A191" s="39" t="s">
        <v>366</v>
      </c>
      <c r="B191" s="40" t="s">
        <v>189</v>
      </c>
      <c r="C191" s="41">
        <v>62.23</v>
      </c>
      <c r="D191" s="41" t="s">
        <v>189</v>
      </c>
      <c r="E191" s="41">
        <v>24.27</v>
      </c>
      <c r="F191" s="41" t="s">
        <v>189</v>
      </c>
      <c r="G191" s="41">
        <v>5.29</v>
      </c>
      <c r="H191" s="41">
        <v>7.94</v>
      </c>
      <c r="I191" s="41">
        <v>0.53</v>
      </c>
      <c r="J191" s="41" t="s">
        <v>189</v>
      </c>
      <c r="K191" s="41">
        <v>100.27</v>
      </c>
      <c r="M191" s="41">
        <v>70.817033241084388</v>
      </c>
      <c r="N191" s="41">
        <v>26.072727742634168</v>
      </c>
      <c r="O191" s="41">
        <v>3.1102390162814499</v>
      </c>
    </row>
    <row r="192" spans="1:22">
      <c r="A192" s="39" t="s">
        <v>367</v>
      </c>
      <c r="B192" s="40" t="s">
        <v>189</v>
      </c>
      <c r="C192" s="41">
        <v>60.36</v>
      </c>
      <c r="D192" s="41" t="s">
        <v>189</v>
      </c>
      <c r="E192" s="41">
        <v>26.77</v>
      </c>
      <c r="F192" s="41" t="s">
        <v>189</v>
      </c>
      <c r="G192" s="41">
        <v>7.81</v>
      </c>
      <c r="H192" s="41">
        <v>7.09</v>
      </c>
      <c r="I192" s="41">
        <v>0.39</v>
      </c>
      <c r="J192" s="41" t="s">
        <v>189</v>
      </c>
      <c r="K192" s="41">
        <v>102.41</v>
      </c>
      <c r="M192" s="41">
        <v>60.793464459333769</v>
      </c>
      <c r="N192" s="41">
        <v>37.006265758454639</v>
      </c>
      <c r="O192" s="41">
        <v>2.2002697822115831</v>
      </c>
    </row>
    <row r="193" spans="1:15">
      <c r="A193" s="39" t="s">
        <v>368</v>
      </c>
      <c r="B193" s="40" t="s">
        <v>189</v>
      </c>
      <c r="C193" s="41">
        <v>60.33</v>
      </c>
      <c r="D193" s="41" t="s">
        <v>189</v>
      </c>
      <c r="E193" s="41">
        <v>26.47</v>
      </c>
      <c r="F193" s="41" t="s">
        <v>189</v>
      </c>
      <c r="G193" s="41">
        <v>7.71</v>
      </c>
      <c r="H193" s="41">
        <v>7.01</v>
      </c>
      <c r="I193" s="41">
        <v>0.39</v>
      </c>
      <c r="J193" s="41" t="s">
        <v>189</v>
      </c>
      <c r="K193" s="41">
        <v>101.9</v>
      </c>
      <c r="M193" s="41">
        <v>60.81280525777828</v>
      </c>
      <c r="N193" s="41">
        <v>36.96110691008009</v>
      </c>
      <c r="O193" s="41">
        <v>2.22608783214163</v>
      </c>
    </row>
    <row r="194" spans="1:15">
      <c r="A194" s="39" t="s">
        <v>369</v>
      </c>
      <c r="B194" s="40" t="s">
        <v>189</v>
      </c>
      <c r="C194" s="41">
        <v>56.97</v>
      </c>
      <c r="D194" s="41" t="s">
        <v>189</v>
      </c>
      <c r="E194" s="41">
        <v>27.64</v>
      </c>
      <c r="F194" s="41" t="s">
        <v>189</v>
      </c>
      <c r="G194" s="41">
        <v>9.27</v>
      </c>
      <c r="H194" s="41">
        <v>5.97</v>
      </c>
      <c r="I194" s="41">
        <v>0</v>
      </c>
      <c r="J194" s="41" t="s">
        <v>189</v>
      </c>
      <c r="K194" s="41">
        <v>99.84</v>
      </c>
      <c r="M194" s="41">
        <v>53.819499870513987</v>
      </c>
      <c r="N194" s="41">
        <v>46.18050012948602</v>
      </c>
      <c r="O194" s="41">
        <v>0</v>
      </c>
    </row>
    <row r="195" spans="1:15">
      <c r="A195" s="39" t="s">
        <v>370</v>
      </c>
      <c r="B195" s="40" t="s">
        <v>189</v>
      </c>
      <c r="C195" s="41">
        <v>61.21</v>
      </c>
      <c r="D195" s="41" t="s">
        <v>189</v>
      </c>
      <c r="E195" s="41">
        <v>25.05</v>
      </c>
      <c r="F195" s="41" t="s">
        <v>189</v>
      </c>
      <c r="G195" s="41">
        <v>6.28</v>
      </c>
      <c r="H195" s="41">
        <v>7.54</v>
      </c>
      <c r="I195" s="41">
        <v>0.56000000000000005</v>
      </c>
      <c r="J195" s="41" t="s">
        <v>189</v>
      </c>
      <c r="K195" s="41">
        <v>100.64</v>
      </c>
      <c r="M195" s="41">
        <v>66.263530715237977</v>
      </c>
      <c r="N195" s="41">
        <v>30.498356861157067</v>
      </c>
      <c r="O195" s="41">
        <v>3.2381124236049654</v>
      </c>
    </row>
    <row r="196" spans="1:15">
      <c r="A196" s="39" t="s">
        <v>371</v>
      </c>
      <c r="B196" s="40" t="s">
        <v>189</v>
      </c>
      <c r="C196" s="41">
        <v>59.28</v>
      </c>
      <c r="D196" s="41" t="s">
        <v>189</v>
      </c>
      <c r="E196" s="41">
        <v>25.46</v>
      </c>
      <c r="F196" s="41" t="s">
        <v>189</v>
      </c>
      <c r="G196" s="41">
        <v>6.93</v>
      </c>
      <c r="H196" s="41">
        <v>7.19</v>
      </c>
      <c r="I196" s="41">
        <v>0.35</v>
      </c>
      <c r="J196" s="41" t="s">
        <v>189</v>
      </c>
      <c r="K196" s="41">
        <v>99.22</v>
      </c>
      <c r="M196" s="41">
        <v>63.912086265763037</v>
      </c>
      <c r="N196" s="41">
        <v>34.040890286119307</v>
      </c>
      <c r="O196" s="41">
        <v>2.0470234481176632</v>
      </c>
    </row>
    <row r="197" spans="1:15">
      <c r="A197" s="39" t="s">
        <v>372</v>
      </c>
      <c r="B197" s="40" t="s">
        <v>189</v>
      </c>
      <c r="C197" s="41">
        <v>60.54</v>
      </c>
      <c r="D197" s="41" t="s">
        <v>189</v>
      </c>
      <c r="E197" s="41">
        <v>24.51</v>
      </c>
      <c r="F197" s="41" t="s">
        <v>189</v>
      </c>
      <c r="G197" s="41">
        <v>5.82</v>
      </c>
      <c r="H197" s="41">
        <v>7.82</v>
      </c>
      <c r="I197" s="41">
        <v>0.48</v>
      </c>
      <c r="J197" s="41" t="s">
        <v>189</v>
      </c>
      <c r="K197" s="41">
        <v>99.17</v>
      </c>
      <c r="M197" s="41">
        <v>68.886700128410482</v>
      </c>
      <c r="N197" s="41">
        <v>28.331213974602289</v>
      </c>
      <c r="O197" s="41">
        <v>2.7820858969872324</v>
      </c>
    </row>
    <row r="198" spans="1:15">
      <c r="A198" s="39" t="s">
        <v>373</v>
      </c>
      <c r="B198" s="40" t="s">
        <v>189</v>
      </c>
      <c r="C198" s="41">
        <v>56.13</v>
      </c>
      <c r="D198" s="41" t="s">
        <v>189</v>
      </c>
      <c r="E198" s="41">
        <v>27.82</v>
      </c>
      <c r="F198" s="41" t="s">
        <v>189</v>
      </c>
      <c r="G198" s="41">
        <v>9.5</v>
      </c>
      <c r="H198" s="41">
        <v>5.7</v>
      </c>
      <c r="I198" s="41">
        <v>0</v>
      </c>
      <c r="J198" s="41" t="s">
        <v>189</v>
      </c>
      <c r="K198" s="41">
        <v>99.15</v>
      </c>
      <c r="M198" s="41">
        <v>52.056066091153816</v>
      </c>
      <c r="N198" s="41">
        <v>47.943933908846191</v>
      </c>
      <c r="O198" s="41">
        <v>0</v>
      </c>
    </row>
    <row r="199" spans="1:15">
      <c r="A199" s="39" t="s">
        <v>374</v>
      </c>
      <c r="B199" s="40" t="s">
        <v>189</v>
      </c>
      <c r="C199" s="41">
        <v>57.42</v>
      </c>
      <c r="D199" s="41" t="s">
        <v>189</v>
      </c>
      <c r="E199" s="41">
        <v>27.83</v>
      </c>
      <c r="F199" s="41">
        <v>0.32</v>
      </c>
      <c r="G199" s="41">
        <v>9.2100000000000009</v>
      </c>
      <c r="H199" s="41">
        <v>6.21</v>
      </c>
      <c r="I199" s="41">
        <v>0.28999999999999998</v>
      </c>
      <c r="J199" s="41" t="s">
        <v>189</v>
      </c>
      <c r="K199" s="41">
        <v>101.28</v>
      </c>
      <c r="M199" s="41">
        <v>54.045650014071811</v>
      </c>
      <c r="N199" s="41">
        <v>44.293739364604932</v>
      </c>
      <c r="O199" s="41">
        <v>1.6606106213232705</v>
      </c>
    </row>
    <row r="200" spans="1:15">
      <c r="A200" s="39" t="s">
        <v>375</v>
      </c>
      <c r="B200" s="40" t="s">
        <v>189</v>
      </c>
      <c r="C200" s="41">
        <v>61.3</v>
      </c>
      <c r="D200" s="41" t="s">
        <v>189</v>
      </c>
      <c r="E200" s="41">
        <v>25.11</v>
      </c>
      <c r="F200" s="41" t="s">
        <v>189</v>
      </c>
      <c r="G200" s="41">
        <v>6.14</v>
      </c>
      <c r="H200" s="41">
        <v>7.85</v>
      </c>
      <c r="I200" s="41">
        <v>0.61</v>
      </c>
      <c r="J200" s="41" t="s">
        <v>189</v>
      </c>
      <c r="K200" s="41">
        <v>101.01</v>
      </c>
      <c r="M200" s="41">
        <v>67.414716915539046</v>
      </c>
      <c r="N200" s="41">
        <v>29.138487224994968</v>
      </c>
      <c r="O200" s="41">
        <v>3.4467958594659911</v>
      </c>
    </row>
    <row r="201" spans="1:15">
      <c r="A201" s="39" t="s">
        <v>376</v>
      </c>
      <c r="B201" s="40" t="s">
        <v>189</v>
      </c>
      <c r="C201" s="41">
        <v>62.17</v>
      </c>
      <c r="D201" s="41" t="s">
        <v>189</v>
      </c>
      <c r="E201" s="41">
        <v>24.43</v>
      </c>
      <c r="F201" s="41" t="s">
        <v>189</v>
      </c>
      <c r="G201" s="41">
        <v>5.42</v>
      </c>
      <c r="H201" s="41">
        <v>7.84</v>
      </c>
      <c r="I201" s="41">
        <v>0.57999999999999996</v>
      </c>
      <c r="J201" s="41" t="s">
        <v>189</v>
      </c>
      <c r="K201" s="41">
        <v>100.45</v>
      </c>
      <c r="M201" s="41">
        <v>69.89560348515036</v>
      </c>
      <c r="N201" s="41">
        <v>26.702176000088407</v>
      </c>
      <c r="O201" s="41">
        <v>3.4022205147612268</v>
      </c>
    </row>
    <row r="202" spans="1:15">
      <c r="A202" s="39" t="s">
        <v>377</v>
      </c>
      <c r="B202" s="40" t="s">
        <v>189</v>
      </c>
      <c r="C202" s="41">
        <v>58.18</v>
      </c>
      <c r="D202" s="41" t="s">
        <v>189</v>
      </c>
      <c r="E202" s="41">
        <v>26.18</v>
      </c>
      <c r="F202" s="41">
        <v>0.28999999999999998</v>
      </c>
      <c r="G202" s="41">
        <v>7.96</v>
      </c>
      <c r="H202" s="41">
        <v>6.52</v>
      </c>
      <c r="I202" s="41">
        <v>0.31</v>
      </c>
      <c r="J202" s="41" t="s">
        <v>189</v>
      </c>
      <c r="K202" s="41">
        <v>99.44</v>
      </c>
      <c r="M202" s="41">
        <v>58.618905823966841</v>
      </c>
      <c r="N202" s="41">
        <v>39.547292037389809</v>
      </c>
      <c r="O202" s="41">
        <v>1.8338021386433607</v>
      </c>
    </row>
    <row r="203" spans="1:15">
      <c r="A203" s="39" t="s">
        <v>378</v>
      </c>
      <c r="B203" s="40" t="s">
        <v>189</v>
      </c>
      <c r="C203" s="41">
        <v>58.19</v>
      </c>
      <c r="D203" s="41" t="s">
        <v>189</v>
      </c>
      <c r="E203" s="41">
        <v>24.55</v>
      </c>
      <c r="F203" s="41">
        <v>0.3</v>
      </c>
      <c r="G203" s="41">
        <v>6.62</v>
      </c>
      <c r="H203" s="41">
        <v>6.89</v>
      </c>
      <c r="I203" s="41">
        <v>0.49</v>
      </c>
      <c r="J203" s="41" t="s">
        <v>189</v>
      </c>
      <c r="K203" s="41">
        <v>97.04</v>
      </c>
      <c r="M203" s="41">
        <v>63.381756494143715</v>
      </c>
      <c r="N203" s="41">
        <v>33.652443936218681</v>
      </c>
      <c r="O203" s="41">
        <v>2.9657995696375923</v>
      </c>
    </row>
    <row r="204" spans="1:15">
      <c r="A204" s="39" t="s">
        <v>379</v>
      </c>
      <c r="B204" s="40" t="s">
        <v>189</v>
      </c>
      <c r="C204" s="41">
        <v>61.23</v>
      </c>
      <c r="D204" s="41" t="s">
        <v>189</v>
      </c>
      <c r="E204" s="41">
        <v>26.34</v>
      </c>
      <c r="F204" s="41" t="s">
        <v>189</v>
      </c>
      <c r="G204" s="41">
        <v>6.85</v>
      </c>
      <c r="H204" s="41">
        <v>7.36</v>
      </c>
      <c r="I204" s="41">
        <v>0.44</v>
      </c>
      <c r="J204" s="41" t="s">
        <v>189</v>
      </c>
      <c r="K204" s="41">
        <v>102.22</v>
      </c>
      <c r="M204" s="41">
        <v>64.364714894427522</v>
      </c>
      <c r="N204" s="41">
        <v>33.103520167378839</v>
      </c>
      <c r="O204" s="41">
        <v>2.531764938193644</v>
      </c>
    </row>
    <row r="205" spans="1:15">
      <c r="A205" s="39" t="s">
        <v>380</v>
      </c>
      <c r="B205" s="40" t="s">
        <v>189</v>
      </c>
      <c r="C205" s="41">
        <v>63.13</v>
      </c>
      <c r="D205" s="41" t="s">
        <v>189</v>
      </c>
      <c r="E205" s="41">
        <v>24.63</v>
      </c>
      <c r="F205" s="41" t="s">
        <v>189</v>
      </c>
      <c r="G205" s="41">
        <v>5.62</v>
      </c>
      <c r="H205" s="41">
        <v>8.0399999999999991</v>
      </c>
      <c r="I205" s="41">
        <v>0.57999999999999996</v>
      </c>
      <c r="J205" s="41" t="s">
        <v>189</v>
      </c>
      <c r="K205" s="41">
        <v>102</v>
      </c>
      <c r="M205" s="41">
        <v>69.747777178709569</v>
      </c>
      <c r="N205" s="41">
        <v>26.941651219201201</v>
      </c>
      <c r="O205" s="41">
        <v>3.3105716020892393</v>
      </c>
    </row>
    <row r="206" spans="1:15">
      <c r="A206" s="39" t="s">
        <v>381</v>
      </c>
      <c r="B206" s="40" t="s">
        <v>189</v>
      </c>
      <c r="C206" s="41">
        <v>58.59</v>
      </c>
      <c r="D206" s="41" t="s">
        <v>189</v>
      </c>
      <c r="E206" s="41">
        <v>28.03</v>
      </c>
      <c r="F206" s="41" t="s">
        <v>189</v>
      </c>
      <c r="G206" s="41">
        <v>9.48</v>
      </c>
      <c r="H206" s="41">
        <v>5.93</v>
      </c>
      <c r="I206" s="41">
        <v>0</v>
      </c>
      <c r="J206" s="41" t="s">
        <v>189</v>
      </c>
      <c r="K206" s="41">
        <v>102.03</v>
      </c>
      <c r="M206" s="41">
        <v>53.094902509756693</v>
      </c>
      <c r="N206" s="41">
        <v>46.905097490243314</v>
      </c>
      <c r="O206" s="41">
        <v>0</v>
      </c>
    </row>
    <row r="207" spans="1:15">
      <c r="A207" s="39" t="s">
        <v>382</v>
      </c>
      <c r="B207" s="40" t="s">
        <v>189</v>
      </c>
      <c r="C207" s="41">
        <v>59.77</v>
      </c>
      <c r="D207" s="41" t="s">
        <v>189</v>
      </c>
      <c r="E207" s="41">
        <v>26.37</v>
      </c>
      <c r="F207" s="41" t="s">
        <v>189</v>
      </c>
      <c r="G207" s="41">
        <v>7.39</v>
      </c>
      <c r="H207" s="41">
        <v>7</v>
      </c>
      <c r="I207" s="41">
        <v>0.4</v>
      </c>
      <c r="J207" s="41" t="s">
        <v>189</v>
      </c>
      <c r="K207" s="41">
        <v>100.93</v>
      </c>
      <c r="M207" s="41">
        <v>61.690727734955722</v>
      </c>
      <c r="N207" s="41">
        <v>35.989835622634473</v>
      </c>
      <c r="O207" s="41">
        <v>2.3194366424097996</v>
      </c>
    </row>
    <row r="208" spans="1:15">
      <c r="A208" s="39" t="s">
        <v>383</v>
      </c>
      <c r="B208" s="40" t="s">
        <v>189</v>
      </c>
      <c r="C208" s="41">
        <v>61.73</v>
      </c>
      <c r="D208" s="41" t="s">
        <v>189</v>
      </c>
      <c r="E208" s="41">
        <v>25.63</v>
      </c>
      <c r="F208" s="41" t="s">
        <v>189</v>
      </c>
      <c r="G208" s="41">
        <v>6.71</v>
      </c>
      <c r="H208" s="41">
        <v>7.44</v>
      </c>
      <c r="I208" s="41">
        <v>0.45</v>
      </c>
      <c r="J208" s="41" t="s">
        <v>189</v>
      </c>
      <c r="K208" s="41">
        <v>101.96</v>
      </c>
      <c r="M208" s="41">
        <v>65.011939354945682</v>
      </c>
      <c r="N208" s="41">
        <v>32.400840590850279</v>
      </c>
      <c r="O208" s="41">
        <v>2.5872200542040353</v>
      </c>
    </row>
    <row r="209" spans="1:15">
      <c r="A209" s="39" t="s">
        <v>384</v>
      </c>
      <c r="B209" s="40" t="s">
        <v>189</v>
      </c>
      <c r="C209" s="41">
        <v>62.29</v>
      </c>
      <c r="D209" s="41" t="s">
        <v>189</v>
      </c>
      <c r="E209" s="41">
        <v>24.97</v>
      </c>
      <c r="F209" s="41" t="s">
        <v>189</v>
      </c>
      <c r="G209" s="41">
        <v>5.97</v>
      </c>
      <c r="H209" s="41">
        <v>7.71</v>
      </c>
      <c r="I209" s="41">
        <v>0.51</v>
      </c>
      <c r="J209" s="41" t="s">
        <v>189</v>
      </c>
      <c r="K209" s="41">
        <v>101.43</v>
      </c>
      <c r="M209" s="41">
        <v>67.961832024536335</v>
      </c>
      <c r="N209" s="41">
        <v>29.080281207060775</v>
      </c>
      <c r="O209" s="41">
        <v>2.9578867684028913</v>
      </c>
    </row>
    <row r="210" spans="1:15">
      <c r="A210" s="39" t="s">
        <v>385</v>
      </c>
      <c r="B210" s="40" t="s">
        <v>189</v>
      </c>
      <c r="C210" s="41">
        <v>61.47</v>
      </c>
      <c r="D210" s="41" t="s">
        <v>189</v>
      </c>
      <c r="E210" s="41">
        <v>24.64</v>
      </c>
      <c r="F210" s="41" t="s">
        <v>189</v>
      </c>
      <c r="G210" s="41">
        <v>5.88</v>
      </c>
      <c r="H210" s="41">
        <v>7.7</v>
      </c>
      <c r="I210" s="41">
        <v>0.43</v>
      </c>
      <c r="J210" s="41" t="s">
        <v>189</v>
      </c>
      <c r="K210" s="41">
        <v>100.12</v>
      </c>
      <c r="M210" s="41">
        <v>68.552716921684819</v>
      </c>
      <c r="N210" s="41">
        <v>28.928428637960874</v>
      </c>
      <c r="O210" s="41">
        <v>2.5188544403543038</v>
      </c>
    </row>
    <row r="211" spans="1:15">
      <c r="A211" s="39" t="s">
        <v>386</v>
      </c>
      <c r="B211" s="40" t="s">
        <v>189</v>
      </c>
      <c r="C211" s="41">
        <v>60.91</v>
      </c>
      <c r="D211" s="41" t="s">
        <v>189</v>
      </c>
      <c r="E211" s="41">
        <v>25.41</v>
      </c>
      <c r="F211" s="41" t="s">
        <v>189</v>
      </c>
      <c r="G211" s="41">
        <v>6.52</v>
      </c>
      <c r="H211" s="41">
        <v>7.51</v>
      </c>
      <c r="I211" s="41">
        <v>0.46</v>
      </c>
      <c r="J211" s="41" t="s">
        <v>189</v>
      </c>
      <c r="K211" s="41">
        <v>100.82</v>
      </c>
      <c r="M211" s="41">
        <v>65.786956691230088</v>
      </c>
      <c r="N211" s="41">
        <v>31.561746432372516</v>
      </c>
      <c r="O211" s="41">
        <v>2.6512968763973901</v>
      </c>
    </row>
    <row r="212" spans="1:15">
      <c r="A212" s="39" t="s">
        <v>387</v>
      </c>
      <c r="B212" s="40" t="s">
        <v>189</v>
      </c>
      <c r="C212" s="41">
        <v>57.14</v>
      </c>
      <c r="D212" s="41" t="s">
        <v>189</v>
      </c>
      <c r="E212" s="41">
        <v>27.44</v>
      </c>
      <c r="F212" s="41" t="s">
        <v>189</v>
      </c>
      <c r="G212" s="41">
        <v>9.26</v>
      </c>
      <c r="H212" s="41">
        <v>5.89</v>
      </c>
      <c r="I212" s="41">
        <v>0.31</v>
      </c>
      <c r="J212" s="41" t="s">
        <v>189</v>
      </c>
      <c r="K212" s="41">
        <v>100.03</v>
      </c>
      <c r="M212" s="41">
        <v>52.537330721657625</v>
      </c>
      <c r="N212" s="41">
        <v>45.643324235249096</v>
      </c>
      <c r="O212" s="41">
        <v>1.8193450430932727</v>
      </c>
    </row>
    <row r="213" spans="1:15">
      <c r="A213" s="39" t="s">
        <v>388</v>
      </c>
      <c r="B213" s="40" t="s">
        <v>189</v>
      </c>
      <c r="C213" s="41">
        <v>59.4</v>
      </c>
      <c r="D213" s="41" t="s">
        <v>189</v>
      </c>
      <c r="E213" s="41">
        <v>27.27</v>
      </c>
      <c r="F213" s="41" t="s">
        <v>189</v>
      </c>
      <c r="G213" s="41">
        <v>8.56</v>
      </c>
      <c r="H213" s="41">
        <v>6.63</v>
      </c>
      <c r="I213" s="41">
        <v>0.37</v>
      </c>
      <c r="J213" s="41" t="s">
        <v>189</v>
      </c>
      <c r="K213" s="41">
        <v>102.23</v>
      </c>
      <c r="M213" s="41">
        <v>57.136794233019181</v>
      </c>
      <c r="N213" s="41">
        <v>40.765209386525029</v>
      </c>
      <c r="O213" s="41">
        <v>2.0979963804557804</v>
      </c>
    </row>
    <row r="214" spans="1:15">
      <c r="A214" s="39" t="s">
        <v>389</v>
      </c>
      <c r="B214" s="40" t="s">
        <v>189</v>
      </c>
      <c r="C214" s="41">
        <v>61.14</v>
      </c>
      <c r="D214" s="41" t="s">
        <v>189</v>
      </c>
      <c r="E214" s="41">
        <v>24.47</v>
      </c>
      <c r="F214" s="41" t="s">
        <v>189</v>
      </c>
      <c r="G214" s="41">
        <v>5.78</v>
      </c>
      <c r="H214" s="41">
        <v>7.79</v>
      </c>
      <c r="I214" s="41">
        <v>0.51</v>
      </c>
      <c r="J214" s="41" t="s">
        <v>189</v>
      </c>
      <c r="K214" s="41">
        <v>99.68</v>
      </c>
      <c r="M214" s="41">
        <v>68.818635721541654</v>
      </c>
      <c r="N214" s="41">
        <v>28.216946246424808</v>
      </c>
      <c r="O214" s="41">
        <v>2.9644180320335387</v>
      </c>
    </row>
    <row r="215" spans="1:15">
      <c r="A215" s="39" t="s">
        <v>390</v>
      </c>
      <c r="B215" s="40" t="s">
        <v>189</v>
      </c>
      <c r="C215" s="41">
        <v>60.35</v>
      </c>
      <c r="D215" s="41" t="s">
        <v>189</v>
      </c>
      <c r="E215" s="41">
        <v>26.37</v>
      </c>
      <c r="F215" s="41" t="s">
        <v>189</v>
      </c>
      <c r="G215" s="41">
        <v>7.42</v>
      </c>
      <c r="H215" s="41">
        <v>6.98</v>
      </c>
      <c r="I215" s="41">
        <v>0.4</v>
      </c>
      <c r="J215" s="41" t="s">
        <v>189</v>
      </c>
      <c r="K215" s="41">
        <v>101.53</v>
      </c>
      <c r="M215" s="41">
        <v>61.533025056584748</v>
      </c>
      <c r="N215" s="41">
        <v>36.146838616386184</v>
      </c>
      <c r="O215" s="41">
        <v>2.3201363270290742</v>
      </c>
    </row>
    <row r="216" spans="1:15">
      <c r="A216" s="39" t="s">
        <v>391</v>
      </c>
      <c r="B216" s="40" t="s">
        <v>189</v>
      </c>
      <c r="C216" s="41">
        <v>61.06</v>
      </c>
      <c r="D216" s="41" t="s">
        <v>189</v>
      </c>
      <c r="E216" s="41">
        <v>26.13</v>
      </c>
      <c r="F216" s="41" t="s">
        <v>189</v>
      </c>
      <c r="G216" s="41">
        <v>7.22</v>
      </c>
      <c r="H216" s="41">
        <v>7.1</v>
      </c>
      <c r="I216" s="41">
        <v>0.39</v>
      </c>
      <c r="J216" s="41" t="s">
        <v>189</v>
      </c>
      <c r="K216" s="41">
        <v>101.91</v>
      </c>
      <c r="M216" s="41">
        <v>62.574903622024848</v>
      </c>
      <c r="N216" s="41">
        <v>35.163541571999993</v>
      </c>
      <c r="O216" s="41">
        <v>2.2615548059751638</v>
      </c>
    </row>
    <row r="217" spans="1:15">
      <c r="A217" s="39" t="s">
        <v>392</v>
      </c>
      <c r="B217" s="40" t="s">
        <v>189</v>
      </c>
      <c r="C217" s="41">
        <v>61.08</v>
      </c>
      <c r="D217" s="41" t="s">
        <v>189</v>
      </c>
      <c r="E217" s="41">
        <v>24.79</v>
      </c>
      <c r="F217" s="41" t="s">
        <v>189</v>
      </c>
      <c r="G217" s="41">
        <v>5.83</v>
      </c>
      <c r="H217" s="41">
        <v>7.71</v>
      </c>
      <c r="I217" s="41">
        <v>0.53</v>
      </c>
      <c r="J217" s="41" t="s">
        <v>189</v>
      </c>
      <c r="K217" s="41">
        <v>99.93</v>
      </c>
      <c r="M217" s="41">
        <v>68.348654022997763</v>
      </c>
      <c r="N217" s="41">
        <v>28.559967868412102</v>
      </c>
      <c r="O217" s="41">
        <v>3.091378108590138</v>
      </c>
    </row>
    <row r="218" spans="1:15">
      <c r="A218" s="39" t="s">
        <v>393</v>
      </c>
      <c r="B218" s="40" t="s">
        <v>189</v>
      </c>
      <c r="C218" s="41">
        <v>61.5</v>
      </c>
      <c r="D218" s="41" t="s">
        <v>189</v>
      </c>
      <c r="E218" s="41">
        <v>25.11</v>
      </c>
      <c r="F218" s="41" t="s">
        <v>189</v>
      </c>
      <c r="G218" s="41">
        <v>6.33</v>
      </c>
      <c r="H218" s="41">
        <v>7.57</v>
      </c>
      <c r="I218" s="41">
        <v>0.46</v>
      </c>
      <c r="J218" s="41" t="s">
        <v>189</v>
      </c>
      <c r="K218" s="41">
        <v>100.98</v>
      </c>
      <c r="M218" s="41">
        <v>66.574956265134304</v>
      </c>
      <c r="N218" s="41">
        <v>30.763255438955213</v>
      </c>
      <c r="O218" s="41">
        <v>2.6617882959104846</v>
      </c>
    </row>
    <row r="219" spans="1:15">
      <c r="A219" s="39" t="s">
        <v>394</v>
      </c>
      <c r="B219" s="40" t="s">
        <v>189</v>
      </c>
      <c r="C219" s="41">
        <v>63.01</v>
      </c>
      <c r="D219" s="41" t="s">
        <v>189</v>
      </c>
      <c r="E219" s="41">
        <v>24.76</v>
      </c>
      <c r="F219" s="41" t="s">
        <v>189</v>
      </c>
      <c r="G219" s="41">
        <v>5.44</v>
      </c>
      <c r="H219" s="41">
        <v>8.08</v>
      </c>
      <c r="I219" s="41">
        <v>0.61</v>
      </c>
      <c r="J219" s="41" t="s">
        <v>189</v>
      </c>
      <c r="K219" s="41">
        <v>101.89</v>
      </c>
      <c r="M219" s="41">
        <v>70.337204926857169</v>
      </c>
      <c r="N219" s="41">
        <v>26.168945121972964</v>
      </c>
      <c r="O219" s="41">
        <v>3.4938499511698695</v>
      </c>
    </row>
    <row r="220" spans="1:15">
      <c r="A220" s="39" t="s">
        <v>395</v>
      </c>
      <c r="B220" s="40" t="s">
        <v>189</v>
      </c>
      <c r="C220" s="41">
        <v>61.84</v>
      </c>
      <c r="D220" s="41" t="s">
        <v>189</v>
      </c>
      <c r="E220" s="41">
        <v>25.04</v>
      </c>
      <c r="F220" s="41" t="s">
        <v>189</v>
      </c>
      <c r="G220" s="41">
        <v>6.29</v>
      </c>
      <c r="H220" s="41">
        <v>7.45</v>
      </c>
      <c r="I220" s="41">
        <v>0.47</v>
      </c>
      <c r="J220" s="41" t="s">
        <v>189</v>
      </c>
      <c r="K220" s="41">
        <v>101.1</v>
      </c>
      <c r="M220" s="41">
        <v>66.309942477088015</v>
      </c>
      <c r="N220" s="41">
        <v>30.937598225510971</v>
      </c>
      <c r="O220" s="41">
        <v>2.7524592974010171</v>
      </c>
    </row>
    <row r="221" spans="1:15">
      <c r="A221" s="39" t="s">
        <v>396</v>
      </c>
      <c r="B221" s="40" t="s">
        <v>189</v>
      </c>
      <c r="C221" s="41">
        <v>62.04</v>
      </c>
      <c r="D221" s="41" t="s">
        <v>189</v>
      </c>
      <c r="E221" s="41">
        <v>25.56</v>
      </c>
      <c r="F221" s="41" t="s">
        <v>189</v>
      </c>
      <c r="G221" s="41">
        <v>6.26</v>
      </c>
      <c r="H221" s="41">
        <v>7.72</v>
      </c>
      <c r="I221" s="41">
        <v>0.52</v>
      </c>
      <c r="J221" s="41" t="s">
        <v>189</v>
      </c>
      <c r="K221" s="41">
        <v>102.1</v>
      </c>
      <c r="M221" s="41">
        <v>67.005527392270409</v>
      </c>
      <c r="N221" s="41">
        <v>30.024876794552469</v>
      </c>
      <c r="O221" s="41">
        <v>2.9695958131771203</v>
      </c>
    </row>
    <row r="222" spans="1:15">
      <c r="A222" s="39" t="s">
        <v>397</v>
      </c>
      <c r="B222" s="40" t="s">
        <v>189</v>
      </c>
      <c r="C222" s="41">
        <v>55.87</v>
      </c>
      <c r="D222" s="41" t="s">
        <v>189</v>
      </c>
      <c r="E222" s="41">
        <v>28.08</v>
      </c>
      <c r="F222" s="41">
        <v>0.35</v>
      </c>
      <c r="G222" s="41">
        <v>9.5399999999999991</v>
      </c>
      <c r="H222" s="41">
        <v>5.58</v>
      </c>
      <c r="I222" s="41">
        <v>0</v>
      </c>
      <c r="J222" s="41" t="s">
        <v>189</v>
      </c>
      <c r="K222" s="41">
        <v>99.43</v>
      </c>
      <c r="M222" s="41">
        <v>51.419867197089587</v>
      </c>
      <c r="N222" s="41">
        <v>48.580132802910427</v>
      </c>
      <c r="O222" s="41">
        <v>0</v>
      </c>
    </row>
    <row r="223" spans="1:15">
      <c r="A223" s="39" t="s">
        <v>398</v>
      </c>
      <c r="B223" s="40" t="s">
        <v>189</v>
      </c>
      <c r="C223" s="3">
        <v>58.15</v>
      </c>
      <c r="D223" s="3" t="s">
        <v>189</v>
      </c>
      <c r="E223" s="3">
        <v>27.87</v>
      </c>
      <c r="F223" s="3">
        <v>0.39</v>
      </c>
      <c r="G223" s="3">
        <v>7.92</v>
      </c>
      <c r="H223" s="3">
        <v>6.45</v>
      </c>
      <c r="I223" s="3">
        <v>0.4</v>
      </c>
      <c r="J223" s="3" t="s">
        <v>189</v>
      </c>
      <c r="K223" s="3">
        <v>101.19</v>
      </c>
      <c r="M223" s="41">
        <v>58.161533779134757</v>
      </c>
      <c r="N223" s="41">
        <v>39.465252794949237</v>
      </c>
      <c r="O223" s="41">
        <v>2.3732134259160103</v>
      </c>
    </row>
    <row r="224" spans="1:15">
      <c r="A224" s="39" t="s">
        <v>399</v>
      </c>
      <c r="B224" s="40" t="s">
        <v>189</v>
      </c>
      <c r="C224" s="3">
        <v>60.24</v>
      </c>
      <c r="D224" s="3" t="s">
        <v>189</v>
      </c>
      <c r="E224" s="3">
        <v>26.48</v>
      </c>
      <c r="F224" s="3" t="s">
        <v>189</v>
      </c>
      <c r="G224" s="3">
        <v>7.73</v>
      </c>
      <c r="H224" s="3">
        <v>6.86</v>
      </c>
      <c r="I224" s="3">
        <v>0.49</v>
      </c>
      <c r="J224" s="3" t="s">
        <v>189</v>
      </c>
      <c r="K224" s="3">
        <v>101.79</v>
      </c>
      <c r="M224" s="41">
        <v>59.891606290712588</v>
      </c>
      <c r="N224" s="41">
        <v>37.293651702995049</v>
      </c>
      <c r="O224" s="41">
        <v>2.8147420062923607</v>
      </c>
    </row>
    <row r="225" spans="1:15">
      <c r="A225" s="39" t="s">
        <v>400</v>
      </c>
      <c r="B225" s="40" t="s">
        <v>189</v>
      </c>
      <c r="C225" s="3">
        <v>59.99</v>
      </c>
      <c r="D225" s="3" t="s">
        <v>189</v>
      </c>
      <c r="E225" s="3">
        <v>26.51</v>
      </c>
      <c r="F225" s="3" t="s">
        <v>189</v>
      </c>
      <c r="G225" s="3">
        <v>7.43</v>
      </c>
      <c r="H225" s="3">
        <v>6.86</v>
      </c>
      <c r="I225" s="3">
        <v>0.48</v>
      </c>
      <c r="J225" s="3" t="s">
        <v>189</v>
      </c>
      <c r="K225" s="3">
        <v>101.27</v>
      </c>
      <c r="M225" s="41">
        <v>60.806626883919598</v>
      </c>
      <c r="N225" s="41">
        <v>36.393948975941612</v>
      </c>
      <c r="O225" s="41">
        <v>2.7994241401387803</v>
      </c>
    </row>
    <row r="226" spans="1:15">
      <c r="A226" s="39" t="s">
        <v>401</v>
      </c>
      <c r="B226" s="40" t="s">
        <v>189</v>
      </c>
      <c r="C226" s="3">
        <v>60.41</v>
      </c>
      <c r="D226" s="3" t="s">
        <v>189</v>
      </c>
      <c r="E226" s="3">
        <v>27.06</v>
      </c>
      <c r="F226" s="3" t="s">
        <v>189</v>
      </c>
      <c r="G226" s="3">
        <v>7.9</v>
      </c>
      <c r="H226" s="3">
        <v>6.94</v>
      </c>
      <c r="I226" s="3">
        <v>0.45</v>
      </c>
      <c r="J226" s="3" t="s">
        <v>189</v>
      </c>
      <c r="K226" s="3">
        <v>102.76</v>
      </c>
      <c r="M226" s="41">
        <v>59.819078234164202</v>
      </c>
      <c r="N226" s="41">
        <v>37.628846790418564</v>
      </c>
      <c r="O226" s="41">
        <v>2.5520749754172454</v>
      </c>
    </row>
    <row r="227" spans="1:15">
      <c r="A227" s="39" t="s">
        <v>402</v>
      </c>
      <c r="B227" s="40" t="s">
        <v>189</v>
      </c>
      <c r="C227" s="3">
        <v>56.84</v>
      </c>
      <c r="D227" s="3" t="s">
        <v>189</v>
      </c>
      <c r="E227" s="3">
        <v>28.94</v>
      </c>
      <c r="F227" s="3" t="s">
        <v>189</v>
      </c>
      <c r="G227" s="3">
        <v>10.61</v>
      </c>
      <c r="H227" s="3">
        <v>5.46</v>
      </c>
      <c r="I227" s="3">
        <v>0</v>
      </c>
      <c r="J227" s="3" t="s">
        <v>189</v>
      </c>
      <c r="K227" s="3">
        <v>101.86</v>
      </c>
      <c r="M227" s="41">
        <v>48.219915348124815</v>
      </c>
      <c r="N227" s="41">
        <v>51.780084651875178</v>
      </c>
      <c r="O227" s="41">
        <v>0</v>
      </c>
    </row>
    <row r="228" spans="1:15">
      <c r="A228" s="39" t="s">
        <v>403</v>
      </c>
      <c r="B228" s="40" t="s">
        <v>189</v>
      </c>
      <c r="C228" s="3">
        <v>58.14</v>
      </c>
      <c r="D228" s="3" t="s">
        <v>189</v>
      </c>
      <c r="E228" s="3">
        <v>28.29</v>
      </c>
      <c r="F228" s="3">
        <v>0.37</v>
      </c>
      <c r="G228" s="3">
        <v>9.3800000000000008</v>
      </c>
      <c r="H228" s="3">
        <v>6.12</v>
      </c>
      <c r="I228" s="3">
        <v>0.4</v>
      </c>
      <c r="J228" s="3" t="s">
        <v>189</v>
      </c>
      <c r="K228" s="3">
        <v>102.71</v>
      </c>
      <c r="M228" s="41">
        <v>52.910945703360547</v>
      </c>
      <c r="N228" s="41">
        <v>44.813669969943163</v>
      </c>
      <c r="O228" s="41">
        <v>2.2753843266962841</v>
      </c>
    </row>
    <row r="229" spans="1:15">
      <c r="A229" s="39" t="s">
        <v>404</v>
      </c>
      <c r="B229" s="40" t="s">
        <v>189</v>
      </c>
      <c r="C229" s="41">
        <v>59.47</v>
      </c>
      <c r="D229" s="41" t="s">
        <v>189</v>
      </c>
      <c r="E229" s="41">
        <v>26.22</v>
      </c>
      <c r="F229" s="41" t="s">
        <v>189</v>
      </c>
      <c r="G229" s="41">
        <v>7.6</v>
      </c>
      <c r="H229" s="41">
        <v>6.77</v>
      </c>
      <c r="I229" s="41">
        <v>0.47</v>
      </c>
      <c r="J229" s="41" t="s">
        <v>189</v>
      </c>
      <c r="K229" s="41">
        <v>100.52</v>
      </c>
      <c r="M229" s="41">
        <v>60.022902373093288</v>
      </c>
      <c r="N229" s="41">
        <v>37.235353953416471</v>
      </c>
      <c r="O229" s="41">
        <v>2.7417436734902498</v>
      </c>
    </row>
    <row r="230" spans="1:15">
      <c r="A230" s="42" t="s">
        <v>405</v>
      </c>
      <c r="B230" s="40" t="s">
        <v>189</v>
      </c>
      <c r="C230" s="3">
        <v>60.14</v>
      </c>
      <c r="D230" s="3"/>
      <c r="E230" s="3">
        <v>26.04</v>
      </c>
      <c r="F230" s="3" t="s">
        <v>189</v>
      </c>
      <c r="G230" s="3">
        <v>7.12</v>
      </c>
      <c r="H230" s="3">
        <v>7.01</v>
      </c>
      <c r="I230" s="3">
        <v>0.42</v>
      </c>
      <c r="J230" s="3" t="s">
        <v>189</v>
      </c>
      <c r="K230" s="3">
        <v>100.73</v>
      </c>
      <c r="M230" s="41">
        <v>62.472816718097199</v>
      </c>
      <c r="N230" s="41">
        <v>35.064417963811849</v>
      </c>
      <c r="O230" s="41">
        <v>2.4627653180909577</v>
      </c>
    </row>
    <row r="231" spans="1:15">
      <c r="A231" s="42" t="s">
        <v>406</v>
      </c>
      <c r="B231" s="40" t="s">
        <v>189</v>
      </c>
      <c r="C231" s="3">
        <v>57.49</v>
      </c>
      <c r="D231" s="3"/>
      <c r="E231" s="3">
        <v>28.54</v>
      </c>
      <c r="F231" s="3" t="s">
        <v>189</v>
      </c>
      <c r="G231" s="3">
        <v>7.81</v>
      </c>
      <c r="H231" s="3">
        <v>6.32</v>
      </c>
      <c r="I231" s="3">
        <v>0.39</v>
      </c>
      <c r="J231" s="3" t="s">
        <v>189</v>
      </c>
      <c r="K231" s="3">
        <v>100.55</v>
      </c>
      <c r="M231" s="41">
        <v>58.02190561960979</v>
      </c>
      <c r="N231" s="41">
        <v>39.622284786242403</v>
      </c>
      <c r="O231" s="41">
        <v>2.3558095941478063</v>
      </c>
    </row>
    <row r="232" spans="1:15">
      <c r="A232" s="42" t="s">
        <v>407</v>
      </c>
      <c r="B232" s="40" t="s">
        <v>189</v>
      </c>
      <c r="C232" s="3">
        <v>62.66</v>
      </c>
      <c r="D232" s="3"/>
      <c r="E232" s="3">
        <v>24.31</v>
      </c>
      <c r="F232" s="3" t="s">
        <v>189</v>
      </c>
      <c r="G232" s="3">
        <v>5.34</v>
      </c>
      <c r="H232" s="3">
        <v>7.94</v>
      </c>
      <c r="I232" s="3">
        <v>0.74</v>
      </c>
      <c r="J232" s="3" t="s">
        <v>189</v>
      </c>
      <c r="K232" s="3">
        <v>100.99</v>
      </c>
      <c r="M232" s="41">
        <v>69.785056738287963</v>
      </c>
      <c r="N232" s="41">
        <v>25.935627608333821</v>
      </c>
      <c r="O232" s="41">
        <v>4.2793156533782097</v>
      </c>
    </row>
    <row r="233" spans="1:15">
      <c r="A233" s="42" t="s">
        <v>408</v>
      </c>
      <c r="B233" s="40" t="s">
        <v>189</v>
      </c>
      <c r="C233" s="3">
        <v>63.15</v>
      </c>
      <c r="D233" s="3"/>
      <c r="E233" s="3">
        <v>24.84</v>
      </c>
      <c r="F233" s="3" t="s">
        <v>189</v>
      </c>
      <c r="G233" s="3">
        <v>5.29</v>
      </c>
      <c r="H233" s="3">
        <v>8.16</v>
      </c>
      <c r="I233" s="3">
        <v>0.71</v>
      </c>
      <c r="J233" s="3" t="s">
        <v>189</v>
      </c>
      <c r="K233" s="3">
        <v>102.16</v>
      </c>
      <c r="M233" s="41">
        <v>70.646751231121684</v>
      </c>
      <c r="N233" s="41">
        <v>25.3087840227623</v>
      </c>
      <c r="O233" s="41">
        <v>4.044464746116021</v>
      </c>
    </row>
    <row r="234" spans="1:15">
      <c r="A234" s="42" t="s">
        <v>409</v>
      </c>
      <c r="B234" s="40" t="s">
        <v>189</v>
      </c>
      <c r="C234" s="3">
        <v>61.99</v>
      </c>
      <c r="D234" s="3"/>
      <c r="E234" s="3">
        <v>25.69</v>
      </c>
      <c r="F234" s="3" t="s">
        <v>189</v>
      </c>
      <c r="G234" s="3">
        <v>6.23</v>
      </c>
      <c r="H234" s="3">
        <v>7.57</v>
      </c>
      <c r="I234" s="3">
        <v>0.65</v>
      </c>
      <c r="J234" s="3" t="s">
        <v>189</v>
      </c>
      <c r="K234" s="3">
        <v>102.14</v>
      </c>
      <c r="M234" s="41">
        <v>66.169046945314264</v>
      </c>
      <c r="N234" s="41">
        <v>30.092662739123032</v>
      </c>
      <c r="O234" s="41">
        <v>3.7382903155627103</v>
      </c>
    </row>
    <row r="235" spans="1:15">
      <c r="A235" s="42" t="s">
        <v>410</v>
      </c>
      <c r="B235" s="40" t="s">
        <v>189</v>
      </c>
      <c r="C235" s="3">
        <v>63.32</v>
      </c>
      <c r="D235" s="3"/>
      <c r="E235" s="3">
        <v>24.33</v>
      </c>
      <c r="F235" s="3" t="s">
        <v>189</v>
      </c>
      <c r="G235" s="3">
        <v>4.92</v>
      </c>
      <c r="H235" s="3">
        <v>8.14</v>
      </c>
      <c r="I235" s="3">
        <v>0.83</v>
      </c>
      <c r="J235" s="3" t="s">
        <v>189</v>
      </c>
      <c r="K235" s="3">
        <v>101.55</v>
      </c>
      <c r="M235" s="41">
        <v>71.372723808104155</v>
      </c>
      <c r="N235" s="41">
        <v>23.838918027775094</v>
      </c>
      <c r="O235" s="41">
        <v>4.788358164120754</v>
      </c>
    </row>
    <row r="236" spans="1:15">
      <c r="A236" s="42" t="s">
        <v>411</v>
      </c>
      <c r="B236" s="40" t="s">
        <v>189</v>
      </c>
      <c r="C236" s="3">
        <v>61.22</v>
      </c>
      <c r="D236" s="3"/>
      <c r="E236" s="3">
        <v>24.64</v>
      </c>
      <c r="F236" s="3" t="s">
        <v>189</v>
      </c>
      <c r="G236" s="3">
        <v>5.7</v>
      </c>
      <c r="H236" s="3">
        <v>7.59</v>
      </c>
      <c r="I236" s="3">
        <v>0.82</v>
      </c>
      <c r="J236" s="3" t="s">
        <v>189</v>
      </c>
      <c r="K236" s="3">
        <v>99.97</v>
      </c>
      <c r="M236" s="41">
        <v>67.291003189420223</v>
      </c>
      <c r="N236" s="41">
        <v>27.925673366085235</v>
      </c>
      <c r="O236" s="41">
        <v>4.7833234444945401</v>
      </c>
    </row>
    <row r="237" spans="1:15">
      <c r="A237" s="42" t="s">
        <v>412</v>
      </c>
      <c r="B237" s="40" t="s">
        <v>189</v>
      </c>
      <c r="C237" s="3">
        <v>63.92</v>
      </c>
      <c r="D237" s="3"/>
      <c r="E237" s="3">
        <v>24.24</v>
      </c>
      <c r="F237" s="3" t="s">
        <v>189</v>
      </c>
      <c r="G237" s="3">
        <v>4.74</v>
      </c>
      <c r="H237" s="3">
        <v>8.24</v>
      </c>
      <c r="I237" s="3">
        <v>0.97</v>
      </c>
      <c r="J237" s="3" t="s">
        <v>189</v>
      </c>
      <c r="K237" s="3">
        <v>102.12</v>
      </c>
      <c r="M237" s="41">
        <v>71.667360175677004</v>
      </c>
      <c r="N237" s="41">
        <v>22.781698975764623</v>
      </c>
      <c r="O237" s="41">
        <v>5.5509408485583842</v>
      </c>
    </row>
    <row r="238" spans="1:15">
      <c r="A238" s="42" t="s">
        <v>413</v>
      </c>
      <c r="B238" s="40" t="s">
        <v>189</v>
      </c>
      <c r="C238" s="3">
        <v>62.51</v>
      </c>
      <c r="D238" s="3"/>
      <c r="E238" s="3">
        <v>24.66</v>
      </c>
      <c r="F238" s="3" t="s">
        <v>189</v>
      </c>
      <c r="G238" s="3">
        <v>5.27</v>
      </c>
      <c r="H238" s="3">
        <v>7.91</v>
      </c>
      <c r="I238" s="3">
        <v>0.74</v>
      </c>
      <c r="J238" s="3" t="s">
        <v>189</v>
      </c>
      <c r="K238" s="3">
        <v>101.1</v>
      </c>
      <c r="M238" s="41">
        <v>69.943600930711582</v>
      </c>
      <c r="N238" s="41">
        <v>25.751094373671755</v>
      </c>
      <c r="O238" s="41">
        <v>4.3053046956166536</v>
      </c>
    </row>
    <row r="239" spans="1:15">
      <c r="A239" s="42" t="s">
        <v>414</v>
      </c>
      <c r="B239" s="40" t="s">
        <v>189</v>
      </c>
      <c r="C239" s="3">
        <v>63.21</v>
      </c>
      <c r="D239" s="3"/>
      <c r="E239" s="3">
        <v>24.8</v>
      </c>
      <c r="F239" s="3" t="s">
        <v>189</v>
      </c>
      <c r="G239" s="3">
        <v>5.25</v>
      </c>
      <c r="H239" s="3">
        <v>8.07</v>
      </c>
      <c r="I239" s="3">
        <v>0.93</v>
      </c>
      <c r="J239" s="3" t="s">
        <v>189</v>
      </c>
      <c r="K239" s="3">
        <v>102.26</v>
      </c>
      <c r="M239" s="41">
        <v>69.67063399399666</v>
      </c>
      <c r="N239" s="41">
        <v>25.046618599023596</v>
      </c>
      <c r="O239" s="41">
        <v>5.2827474069797429</v>
      </c>
    </row>
    <row r="240" spans="1:15">
      <c r="A240" s="42" t="s">
        <v>415</v>
      </c>
      <c r="B240" s="40" t="s">
        <v>189</v>
      </c>
      <c r="C240" s="3">
        <v>60.25</v>
      </c>
      <c r="D240" s="3"/>
      <c r="E240" s="3">
        <v>26.72</v>
      </c>
      <c r="F240" s="3" t="s">
        <v>189</v>
      </c>
      <c r="G240" s="3">
        <v>7.86</v>
      </c>
      <c r="H240" s="3">
        <v>6.99</v>
      </c>
      <c r="I240" s="3">
        <v>0.53</v>
      </c>
      <c r="J240" s="3" t="s">
        <v>189</v>
      </c>
      <c r="K240" s="3">
        <v>102.35</v>
      </c>
      <c r="M240" s="41">
        <v>59.834709028437025</v>
      </c>
      <c r="N240" s="41">
        <v>37.180234535527958</v>
      </c>
      <c r="O240" s="41">
        <v>2.9850564360350083</v>
      </c>
    </row>
    <row r="241" spans="1:15">
      <c r="A241" s="42" t="s">
        <v>416</v>
      </c>
      <c r="B241" s="40" t="s">
        <v>189</v>
      </c>
      <c r="C241" s="3">
        <v>59.48</v>
      </c>
      <c r="D241" s="3"/>
      <c r="E241" s="3">
        <v>26.44</v>
      </c>
      <c r="F241" s="3">
        <v>0.28999999999999998</v>
      </c>
      <c r="G241" s="3">
        <v>7.61</v>
      </c>
      <c r="H241" s="3">
        <v>6.93</v>
      </c>
      <c r="I241" s="3">
        <v>0.47</v>
      </c>
      <c r="J241" s="3" t="s">
        <v>189</v>
      </c>
      <c r="K241" s="3">
        <v>101.22</v>
      </c>
      <c r="M241" s="41">
        <v>60.552817908274612</v>
      </c>
      <c r="N241" s="41">
        <v>36.745093083109076</v>
      </c>
      <c r="O241" s="41">
        <v>2.7020890086163183</v>
      </c>
    </row>
    <row r="242" spans="1:15">
      <c r="A242" s="42" t="s">
        <v>417</v>
      </c>
      <c r="B242" s="40" t="s">
        <v>189</v>
      </c>
      <c r="C242" s="3">
        <v>60.09</v>
      </c>
      <c r="D242" s="3"/>
      <c r="E242" s="3">
        <v>27.33</v>
      </c>
      <c r="F242" s="3" t="s">
        <v>189</v>
      </c>
      <c r="G242" s="3">
        <v>8.11</v>
      </c>
      <c r="H242" s="3">
        <v>6.82</v>
      </c>
      <c r="I242" s="3">
        <v>0.36</v>
      </c>
      <c r="J242" s="3" t="s">
        <v>189</v>
      </c>
      <c r="K242" s="3">
        <v>102.7</v>
      </c>
      <c r="M242" s="41">
        <v>59.106572054726605</v>
      </c>
      <c r="N242" s="41">
        <v>38.840590466920887</v>
      </c>
      <c r="O242" s="41">
        <v>2.0528374783525156</v>
      </c>
    </row>
    <row r="243" spans="1:15">
      <c r="A243" s="42" t="s">
        <v>418</v>
      </c>
      <c r="B243" s="40" t="s">
        <v>189</v>
      </c>
      <c r="C243" s="3">
        <v>59.36</v>
      </c>
      <c r="D243" s="3"/>
      <c r="E243" s="3">
        <v>26.56</v>
      </c>
      <c r="F243" s="3" t="s">
        <v>189</v>
      </c>
      <c r="G243" s="3">
        <v>7.79</v>
      </c>
      <c r="H243" s="3">
        <v>6.86</v>
      </c>
      <c r="I243" s="3">
        <v>0.51</v>
      </c>
      <c r="J243" s="3" t="s">
        <v>189</v>
      </c>
      <c r="K243" s="3">
        <v>101.08</v>
      </c>
      <c r="M243" s="41">
        <v>59.650404215096074</v>
      </c>
      <c r="N243" s="41">
        <v>37.431764876226367</v>
      </c>
      <c r="O243" s="41">
        <v>2.9178309086775602</v>
      </c>
    </row>
    <row r="244" spans="1:15">
      <c r="A244" s="42" t="s">
        <v>419</v>
      </c>
      <c r="B244" s="40" t="s">
        <v>189</v>
      </c>
      <c r="C244" s="3">
        <v>60.83</v>
      </c>
      <c r="D244" s="3"/>
      <c r="E244" s="3">
        <v>26.25</v>
      </c>
      <c r="F244" s="3" t="s">
        <v>189</v>
      </c>
      <c r="G244" s="3">
        <v>7.27</v>
      </c>
      <c r="H244" s="3">
        <v>7.06</v>
      </c>
      <c r="I244" s="3">
        <v>0.45</v>
      </c>
      <c r="J244" s="3" t="s">
        <v>189</v>
      </c>
      <c r="K244" s="3">
        <v>101.86</v>
      </c>
      <c r="M244" s="41">
        <v>62.074066763476679</v>
      </c>
      <c r="N244" s="41">
        <v>35.322666430168141</v>
      </c>
      <c r="O244" s="41">
        <v>2.6032668063551845</v>
      </c>
    </row>
    <row r="245" spans="1:15">
      <c r="A245" s="42" t="s">
        <v>419</v>
      </c>
      <c r="B245" s="40" t="s">
        <v>189</v>
      </c>
      <c r="C245" s="3">
        <v>60.07</v>
      </c>
      <c r="D245" s="3"/>
      <c r="E245" s="3">
        <v>26.49</v>
      </c>
      <c r="F245" s="3" t="s">
        <v>189</v>
      </c>
      <c r="G245" s="3">
        <v>7.64</v>
      </c>
      <c r="H245" s="3">
        <v>6.93</v>
      </c>
      <c r="I245" s="3">
        <v>0.47</v>
      </c>
      <c r="J245" s="3" t="s">
        <v>189</v>
      </c>
      <c r="K245" s="3">
        <v>101.6</v>
      </c>
      <c r="M245" s="41">
        <v>60.465230502632927</v>
      </c>
      <c r="N245" s="41">
        <v>36.836588960300944</v>
      </c>
      <c r="O245" s="41">
        <v>2.6981805370661402</v>
      </c>
    </row>
    <row r="246" spans="1:15">
      <c r="A246" s="39" t="s">
        <v>420</v>
      </c>
      <c r="B246" s="40" t="s">
        <v>189</v>
      </c>
      <c r="C246" s="41">
        <v>59.07</v>
      </c>
      <c r="D246" s="41" t="s">
        <v>189</v>
      </c>
      <c r="E246" s="41">
        <v>26.5</v>
      </c>
      <c r="F246" s="41" t="s">
        <v>189</v>
      </c>
      <c r="G246" s="41">
        <v>7.86</v>
      </c>
      <c r="H246" s="41">
        <v>6.75</v>
      </c>
      <c r="I246" s="41">
        <v>0.41</v>
      </c>
      <c r="J246" s="41" t="s">
        <v>189</v>
      </c>
      <c r="K246" s="41">
        <v>100.59</v>
      </c>
      <c r="M246" s="41">
        <v>59.402138641071964</v>
      </c>
      <c r="N246" s="41">
        <v>38.223849773303769</v>
      </c>
      <c r="O246" s="41">
        <v>2.3740115856242707</v>
      </c>
    </row>
    <row r="247" spans="1:15">
      <c r="A247" s="39" t="s">
        <v>421</v>
      </c>
      <c r="B247" s="40" t="s">
        <v>189</v>
      </c>
      <c r="C247" s="41">
        <v>59.44</v>
      </c>
      <c r="D247" s="41" t="s">
        <v>189</v>
      </c>
      <c r="E247" s="41">
        <v>26.98</v>
      </c>
      <c r="F247" s="41" t="s">
        <v>189</v>
      </c>
      <c r="G247" s="41">
        <v>8.09</v>
      </c>
      <c r="H247" s="41">
        <v>6.69</v>
      </c>
      <c r="I247" s="41">
        <v>0.36</v>
      </c>
      <c r="J247" s="41" t="s">
        <v>189</v>
      </c>
      <c r="K247" s="41">
        <v>101.56</v>
      </c>
      <c r="M247" s="41">
        <v>58.697453806644504</v>
      </c>
      <c r="N247" s="41">
        <v>39.22430324860337</v>
      </c>
      <c r="O247" s="41">
        <v>2.0782429447521213</v>
      </c>
    </row>
    <row r="248" spans="1:15">
      <c r="A248" s="39" t="s">
        <v>422</v>
      </c>
      <c r="B248" s="40" t="s">
        <v>189</v>
      </c>
      <c r="C248" s="41">
        <v>61.72</v>
      </c>
      <c r="D248" s="41" t="s">
        <v>189</v>
      </c>
      <c r="E248" s="41">
        <v>26.13</v>
      </c>
      <c r="F248" s="41" t="s">
        <v>189</v>
      </c>
      <c r="G248" s="41">
        <v>7.04</v>
      </c>
      <c r="H248" s="41">
        <v>7.23</v>
      </c>
      <c r="I248" s="41">
        <v>0.54</v>
      </c>
      <c r="J248" s="41" t="s">
        <v>189</v>
      </c>
      <c r="K248" s="41">
        <v>102.66</v>
      </c>
      <c r="M248" s="41">
        <v>63.003090868602897</v>
      </c>
      <c r="N248" s="41">
        <v>33.900787685165099</v>
      </c>
      <c r="O248" s="41">
        <v>3.0961214462320008</v>
      </c>
    </row>
    <row r="249" spans="1:15">
      <c r="A249" s="39" t="s">
        <v>423</v>
      </c>
      <c r="B249" s="40" t="s">
        <v>189</v>
      </c>
      <c r="C249" s="41">
        <v>60.92</v>
      </c>
      <c r="D249" s="41" t="s">
        <v>189</v>
      </c>
      <c r="E249" s="41">
        <v>26.58</v>
      </c>
      <c r="F249" s="41">
        <v>0.3</v>
      </c>
      <c r="G249" s="41">
        <v>7.46</v>
      </c>
      <c r="H249" s="41">
        <v>7.1</v>
      </c>
      <c r="I249" s="41">
        <v>0.37</v>
      </c>
      <c r="J249" s="41" t="s">
        <v>189</v>
      </c>
      <c r="K249" s="41">
        <v>102.73</v>
      </c>
      <c r="M249" s="41">
        <v>61.922920891903402</v>
      </c>
      <c r="N249" s="41">
        <v>35.953856752835591</v>
      </c>
      <c r="O249" s="41">
        <v>2.1232223552610026</v>
      </c>
    </row>
    <row r="250" spans="1:15">
      <c r="A250" s="39" t="s">
        <v>424</v>
      </c>
      <c r="B250" s="40" t="s">
        <v>189</v>
      </c>
      <c r="C250" s="41">
        <v>59.74</v>
      </c>
      <c r="D250" s="41" t="s">
        <v>189</v>
      </c>
      <c r="E250" s="41">
        <v>25.77</v>
      </c>
      <c r="F250" s="41" t="s">
        <v>189</v>
      </c>
      <c r="G250" s="41">
        <v>6.91</v>
      </c>
      <c r="H250" s="41">
        <v>6.98</v>
      </c>
      <c r="I250" s="41">
        <v>0.48</v>
      </c>
      <c r="J250" s="41" t="s">
        <v>189</v>
      </c>
      <c r="K250" s="41">
        <v>99.88</v>
      </c>
      <c r="M250" s="41">
        <v>62.801911904400868</v>
      </c>
      <c r="N250" s="41">
        <v>34.356511616972469</v>
      </c>
      <c r="O250" s="41">
        <v>2.8415764786266609</v>
      </c>
    </row>
    <row r="251" spans="1:15">
      <c r="A251" s="39" t="s">
        <v>425</v>
      </c>
      <c r="B251" s="40" t="s">
        <v>189</v>
      </c>
      <c r="C251" s="41">
        <v>58.11</v>
      </c>
      <c r="D251" s="41" t="s">
        <v>189</v>
      </c>
      <c r="E251" s="41">
        <v>27.66</v>
      </c>
      <c r="F251" s="41">
        <v>0.33</v>
      </c>
      <c r="G251" s="41">
        <v>9.1999999999999993</v>
      </c>
      <c r="H251" s="41">
        <v>6.21</v>
      </c>
      <c r="I251" s="41">
        <v>0.36</v>
      </c>
      <c r="J251" s="41" t="s">
        <v>189</v>
      </c>
      <c r="K251" s="41">
        <v>101.87</v>
      </c>
      <c r="M251" s="41">
        <v>53.855677368938345</v>
      </c>
      <c r="N251" s="41">
        <v>44.090121035119125</v>
      </c>
      <c r="O251" s="41">
        <v>2.0542015959425206</v>
      </c>
    </row>
    <row r="252" spans="1:15">
      <c r="A252" s="39" t="s">
        <v>426</v>
      </c>
      <c r="B252" s="40" t="s">
        <v>189</v>
      </c>
      <c r="C252" s="41">
        <v>60.27</v>
      </c>
      <c r="D252" s="41" t="s">
        <v>189</v>
      </c>
      <c r="E252" s="41">
        <v>26.39</v>
      </c>
      <c r="F252" s="41" t="s">
        <v>189</v>
      </c>
      <c r="G252" s="41">
        <v>7.6</v>
      </c>
      <c r="H252" s="41">
        <v>6.94</v>
      </c>
      <c r="I252" s="41">
        <v>0.52</v>
      </c>
      <c r="J252" s="41" t="s">
        <v>189</v>
      </c>
      <c r="K252" s="41">
        <v>101.72</v>
      </c>
      <c r="M252" s="41">
        <v>60.442820402530529</v>
      </c>
      <c r="N252" s="41">
        <v>36.577364860834869</v>
      </c>
      <c r="O252" s="41">
        <v>2.9798147366346015</v>
      </c>
    </row>
    <row r="253" spans="1:15">
      <c r="A253" s="39" t="s">
        <v>427</v>
      </c>
      <c r="B253" s="40" t="s">
        <v>189</v>
      </c>
      <c r="C253" s="41">
        <v>60.48</v>
      </c>
      <c r="D253" s="41" t="s">
        <v>189</v>
      </c>
      <c r="E253" s="41">
        <v>26.73</v>
      </c>
      <c r="F253" s="41" t="s">
        <v>189</v>
      </c>
      <c r="G253" s="41">
        <v>7.6</v>
      </c>
      <c r="H253" s="41">
        <v>6.9</v>
      </c>
      <c r="I253" s="41">
        <v>0.51</v>
      </c>
      <c r="J253" s="41" t="s">
        <v>189</v>
      </c>
      <c r="K253" s="41">
        <v>102.22</v>
      </c>
      <c r="M253" s="41">
        <v>60.339229617436388</v>
      </c>
      <c r="N253" s="41">
        <v>36.726355507704014</v>
      </c>
      <c r="O253" s="41">
        <v>2.9344148748595962</v>
      </c>
    </row>
    <row r="254" spans="1:15">
      <c r="A254" s="39" t="s">
        <v>428</v>
      </c>
      <c r="B254" s="40" t="s">
        <v>189</v>
      </c>
      <c r="C254" s="41">
        <v>58.24</v>
      </c>
      <c r="D254" s="41" t="s">
        <v>189</v>
      </c>
      <c r="E254" s="41">
        <v>28.52</v>
      </c>
      <c r="F254" s="41" t="s">
        <v>189</v>
      </c>
      <c r="G254" s="41">
        <v>9.77</v>
      </c>
      <c r="H254" s="41">
        <v>5.9</v>
      </c>
      <c r="I254" s="41">
        <v>0.32</v>
      </c>
      <c r="J254" s="41" t="s">
        <v>189</v>
      </c>
      <c r="K254" s="41">
        <v>102.76</v>
      </c>
      <c r="M254" s="41">
        <v>51.262075691786904</v>
      </c>
      <c r="N254" s="41">
        <v>46.908582654248185</v>
      </c>
      <c r="O254" s="41">
        <v>1.8293416539649221</v>
      </c>
    </row>
    <row r="255" spans="1:15">
      <c r="A255" s="39" t="s">
        <v>429</v>
      </c>
      <c r="B255" s="40" t="s">
        <v>189</v>
      </c>
      <c r="C255" s="41">
        <v>60.18</v>
      </c>
      <c r="D255" s="41" t="s">
        <v>189</v>
      </c>
      <c r="E255" s="41">
        <v>26.29</v>
      </c>
      <c r="F255" s="41" t="s">
        <v>189</v>
      </c>
      <c r="G255" s="41">
        <v>7.57</v>
      </c>
      <c r="H255" s="41">
        <v>6.98</v>
      </c>
      <c r="I255" s="41">
        <v>0.4</v>
      </c>
      <c r="J255" s="41" t="s">
        <v>189</v>
      </c>
      <c r="K255" s="41">
        <v>101.42</v>
      </c>
      <c r="M255" s="41">
        <v>61.086645852558711</v>
      </c>
      <c r="N255" s="41">
        <v>36.610048792169884</v>
      </c>
      <c r="O255" s="41">
        <v>2.3033053552714082</v>
      </c>
    </row>
    <row r="256" spans="1:15">
      <c r="A256" s="39" t="s">
        <v>430</v>
      </c>
      <c r="B256" s="3" t="s">
        <v>189</v>
      </c>
      <c r="C256" s="41">
        <v>60.64</v>
      </c>
      <c r="D256" s="41" t="s">
        <v>189</v>
      </c>
      <c r="E256" s="41">
        <v>26.61</v>
      </c>
      <c r="F256" s="41" t="s">
        <v>189</v>
      </c>
      <c r="G256" s="41">
        <v>7.44</v>
      </c>
      <c r="H256" s="41">
        <v>7.09</v>
      </c>
      <c r="I256" s="41">
        <v>0.51</v>
      </c>
      <c r="J256" s="41" t="s">
        <v>189</v>
      </c>
      <c r="K256" s="41">
        <v>102.28</v>
      </c>
      <c r="M256" s="41">
        <v>61.454823867559718</v>
      </c>
      <c r="N256" s="41">
        <v>35.636598979893286</v>
      </c>
      <c r="O256" s="41">
        <v>2.9085771525470054</v>
      </c>
    </row>
    <row r="257" spans="1:28">
      <c r="A257" s="39" t="s">
        <v>431</v>
      </c>
      <c r="B257" s="3" t="s">
        <v>189</v>
      </c>
      <c r="C257" s="41">
        <v>60.54</v>
      </c>
      <c r="D257" s="41" t="s">
        <v>189</v>
      </c>
      <c r="E257" s="41">
        <v>25.5</v>
      </c>
      <c r="F257" s="41" t="s">
        <v>189</v>
      </c>
      <c r="G257" s="41">
        <v>6.79</v>
      </c>
      <c r="H257" s="41">
        <v>7.29</v>
      </c>
      <c r="I257" s="41">
        <v>0.54</v>
      </c>
      <c r="J257" s="41" t="s">
        <v>189</v>
      </c>
      <c r="K257" s="41">
        <v>100.67</v>
      </c>
      <c r="M257" s="41">
        <v>63.961526305755335</v>
      </c>
      <c r="N257" s="41">
        <v>32.921122589085648</v>
      </c>
      <c r="O257" s="41">
        <v>3.1173511051590124</v>
      </c>
    </row>
    <row r="258" spans="1:28">
      <c r="A258" s="39" t="s">
        <v>432</v>
      </c>
      <c r="B258" s="3" t="s">
        <v>189</v>
      </c>
      <c r="C258" s="41">
        <v>60.27</v>
      </c>
      <c r="D258" s="41" t="s">
        <v>189</v>
      </c>
      <c r="E258" s="41">
        <v>26.78</v>
      </c>
      <c r="F258" s="41">
        <v>0.38</v>
      </c>
      <c r="G258" s="41">
        <v>7.4</v>
      </c>
      <c r="H258" s="41">
        <v>7.05</v>
      </c>
      <c r="I258" s="41">
        <v>0.5</v>
      </c>
      <c r="J258" s="41" t="s">
        <v>189</v>
      </c>
      <c r="K258" s="41">
        <v>102.37</v>
      </c>
      <c r="M258" s="41">
        <v>61.47408993913632</v>
      </c>
      <c r="N258" s="41">
        <v>35.657285816064125</v>
      </c>
      <c r="O258" s="41">
        <v>2.868624244799558</v>
      </c>
    </row>
    <row r="259" spans="1:28">
      <c r="A259" s="39" t="s">
        <v>433</v>
      </c>
      <c r="B259" s="3" t="s">
        <v>189</v>
      </c>
      <c r="C259" s="41">
        <v>60.43</v>
      </c>
      <c r="D259" s="41" t="s">
        <v>189</v>
      </c>
      <c r="E259" s="41">
        <v>25.66</v>
      </c>
      <c r="F259" s="41" t="s">
        <v>189</v>
      </c>
      <c r="G259" s="41">
        <v>6.7</v>
      </c>
      <c r="H259" s="41">
        <v>7.31</v>
      </c>
      <c r="I259" s="41">
        <v>0.47</v>
      </c>
      <c r="J259" s="41" t="s">
        <v>189</v>
      </c>
      <c r="K259" s="41">
        <v>100.57</v>
      </c>
      <c r="M259" s="41">
        <v>64.566361057833461</v>
      </c>
      <c r="N259" s="41">
        <v>32.702225386249886</v>
      </c>
      <c r="O259" s="41">
        <v>2.7314135559166588</v>
      </c>
    </row>
    <row r="260" spans="1:28">
      <c r="A260" s="39" t="s">
        <v>434</v>
      </c>
      <c r="B260" s="3" t="s">
        <v>189</v>
      </c>
      <c r="C260" s="41">
        <v>60.72</v>
      </c>
      <c r="D260" s="41" t="s">
        <v>189</v>
      </c>
      <c r="E260" s="41">
        <v>26.42</v>
      </c>
      <c r="F260" s="41" t="s">
        <v>189</v>
      </c>
      <c r="G260" s="41">
        <v>7.04</v>
      </c>
      <c r="H260" s="41">
        <v>7.19</v>
      </c>
      <c r="I260" s="41">
        <v>0.53</v>
      </c>
      <c r="J260" s="41" t="s">
        <v>189</v>
      </c>
      <c r="K260" s="41">
        <v>101.9</v>
      </c>
      <c r="M260" s="41">
        <v>62.909877495176744</v>
      </c>
      <c r="N260" s="41">
        <v>34.038951927337337</v>
      </c>
      <c r="O260" s="41">
        <v>3.0511705774859204</v>
      </c>
    </row>
    <row r="261" spans="1:28">
      <c r="A261" s="39" t="s">
        <v>435</v>
      </c>
      <c r="B261" s="3" t="s">
        <v>189</v>
      </c>
      <c r="C261" s="41">
        <v>61.17</v>
      </c>
      <c r="D261" s="41" t="s">
        <v>189</v>
      </c>
      <c r="E261" s="41">
        <v>26.19</v>
      </c>
      <c r="F261" s="41" t="s">
        <v>189</v>
      </c>
      <c r="G261" s="41">
        <v>7.04</v>
      </c>
      <c r="H261" s="41">
        <v>7.31</v>
      </c>
      <c r="I261" s="41">
        <v>0.53</v>
      </c>
      <c r="J261" s="41" t="s">
        <v>189</v>
      </c>
      <c r="K261" s="41">
        <v>102.24</v>
      </c>
      <c r="M261" s="41">
        <v>63.29526118733758</v>
      </c>
      <c r="N261" s="41">
        <v>33.685271322229156</v>
      </c>
      <c r="O261" s="41">
        <v>3.0194674904332657</v>
      </c>
    </row>
    <row r="262" spans="1:28">
      <c r="A262" s="39" t="s">
        <v>436</v>
      </c>
      <c r="B262" s="3" t="s">
        <v>189</v>
      </c>
      <c r="C262" s="41">
        <v>62.56</v>
      </c>
      <c r="D262" s="41" t="s">
        <v>189</v>
      </c>
      <c r="E262" s="41">
        <v>25.62</v>
      </c>
      <c r="F262" s="41">
        <v>0.37</v>
      </c>
      <c r="G262" s="41">
        <v>6.23</v>
      </c>
      <c r="H262" s="41">
        <v>7.72</v>
      </c>
      <c r="I262" s="41">
        <v>0.68</v>
      </c>
      <c r="J262" s="41" t="s">
        <v>189</v>
      </c>
      <c r="K262" s="41">
        <v>103.19</v>
      </c>
      <c r="M262" s="41">
        <v>66.493637690571589</v>
      </c>
      <c r="N262" s="41">
        <v>29.65271136891776</v>
      </c>
      <c r="O262" s="41">
        <v>3.8536509405106361</v>
      </c>
    </row>
    <row r="263" spans="1:28">
      <c r="A263" s="39" t="s">
        <v>437</v>
      </c>
      <c r="B263" s="3" t="s">
        <v>189</v>
      </c>
      <c r="C263" s="41">
        <v>63.12</v>
      </c>
      <c r="D263" s="41" t="s">
        <v>189</v>
      </c>
      <c r="E263" s="41">
        <v>24.91</v>
      </c>
      <c r="F263" s="41" t="s">
        <v>189</v>
      </c>
      <c r="G263" s="41">
        <v>5.75</v>
      </c>
      <c r="H263" s="41">
        <v>7.86</v>
      </c>
      <c r="I263" s="41">
        <v>0.65</v>
      </c>
      <c r="J263" s="41" t="s">
        <v>189</v>
      </c>
      <c r="K263" s="41">
        <v>102.3</v>
      </c>
      <c r="M263" s="41">
        <v>68.555610120832682</v>
      </c>
      <c r="N263" s="41">
        <v>27.714169589736574</v>
      </c>
      <c r="O263" s="41">
        <v>3.730220289430731</v>
      </c>
    </row>
    <row r="264" spans="1:28">
      <c r="A264" s="39" t="s">
        <v>438</v>
      </c>
      <c r="B264" s="3" t="s">
        <v>189</v>
      </c>
      <c r="C264" s="41">
        <v>59.59</v>
      </c>
      <c r="D264" s="41"/>
      <c r="E264" s="41">
        <v>27.62</v>
      </c>
      <c r="F264" s="41" t="s">
        <v>189</v>
      </c>
      <c r="G264" s="41">
        <v>8.3699999999999992</v>
      </c>
      <c r="H264" s="41">
        <v>6.57</v>
      </c>
      <c r="I264" s="41">
        <v>0</v>
      </c>
      <c r="J264" s="41" t="s">
        <v>189</v>
      </c>
      <c r="K264" s="41">
        <v>102.16</v>
      </c>
      <c r="M264" s="41">
        <v>58.685390149815575</v>
      </c>
      <c r="N264" s="41">
        <v>41.314609850184411</v>
      </c>
      <c r="O264" s="41">
        <v>0</v>
      </c>
    </row>
    <row r="265" spans="1:28">
      <c r="A265" s="39" t="s">
        <v>438</v>
      </c>
      <c r="B265" s="3" t="s">
        <v>189</v>
      </c>
      <c r="C265" s="41">
        <v>61.53</v>
      </c>
      <c r="D265" s="41"/>
      <c r="E265" s="41">
        <v>25.57</v>
      </c>
      <c r="F265" s="41">
        <v>0.32</v>
      </c>
      <c r="G265" s="41">
        <v>6.64</v>
      </c>
      <c r="H265" s="41">
        <v>7.37</v>
      </c>
      <c r="I265" s="41">
        <v>0.49</v>
      </c>
      <c r="J265" s="41" t="s">
        <v>189</v>
      </c>
      <c r="K265" s="41">
        <v>101.93</v>
      </c>
      <c r="M265" s="41">
        <v>64.867121816574596</v>
      </c>
      <c r="N265" s="41">
        <v>32.295260448426781</v>
      </c>
      <c r="O265" s="41">
        <v>2.8376177349986227</v>
      </c>
    </row>
    <row r="267" spans="1:28">
      <c r="B267" s="22"/>
      <c r="C267" s="83"/>
      <c r="D267" s="83"/>
      <c r="E267" s="83"/>
      <c r="F267" s="83"/>
      <c r="G267" s="83"/>
      <c r="H267" s="83"/>
      <c r="I267" s="83"/>
      <c r="AB267" s="17"/>
    </row>
    <row r="268" spans="1:28">
      <c r="B268" s="22"/>
      <c r="C268" s="46"/>
      <c r="D268" s="46"/>
      <c r="E268" s="46"/>
      <c r="F268" s="46"/>
      <c r="G268" s="46"/>
      <c r="H268" s="46"/>
      <c r="I268" s="46"/>
    </row>
    <row r="269" spans="1:28">
      <c r="B269" s="22"/>
      <c r="C269" s="83"/>
      <c r="D269" s="83"/>
      <c r="E269" s="83"/>
      <c r="F269" s="83"/>
      <c r="G269" s="83"/>
      <c r="H269" s="83"/>
      <c r="I269" s="8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69F1-23FB-47BF-AD4B-DFBFABE89102}">
  <sheetPr codeName="Sheet5"/>
  <dimension ref="A1:V217"/>
  <sheetViews>
    <sheetView topLeftCell="A166" workbookViewId="0">
      <selection activeCell="O40" sqref="O40"/>
    </sheetView>
  </sheetViews>
  <sheetFormatPr defaultRowHeight="14.5"/>
  <cols>
    <col min="1" max="1" width="23.26953125" bestFit="1" customWidth="1"/>
    <col min="14" max="14" width="18.1796875" customWidth="1"/>
    <col min="15" max="15" width="11.7265625" customWidth="1"/>
    <col min="19" max="19" width="12.1796875" customWidth="1"/>
    <col min="23" max="23" width="12.453125" customWidth="1"/>
  </cols>
  <sheetData>
    <row r="1" spans="1:22">
      <c r="A1" s="22" t="s">
        <v>439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N1" s="22" t="s">
        <v>440</v>
      </c>
    </row>
    <row r="2" spans="1:22">
      <c r="A2" s="43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22" ht="16.5">
      <c r="A3" s="5" t="s">
        <v>170</v>
      </c>
      <c r="B3" s="6" t="s">
        <v>171</v>
      </c>
      <c r="C3" s="6" t="s">
        <v>172</v>
      </c>
      <c r="D3" s="6" t="s">
        <v>441</v>
      </c>
      <c r="E3" s="6" t="s">
        <v>174</v>
      </c>
      <c r="F3" s="6" t="s">
        <v>217</v>
      </c>
      <c r="G3" s="6" t="s">
        <v>175</v>
      </c>
      <c r="H3" s="48"/>
      <c r="I3" s="6" t="s">
        <v>178</v>
      </c>
      <c r="J3" s="20"/>
      <c r="K3" s="20"/>
      <c r="N3" s="5" t="s">
        <v>170</v>
      </c>
      <c r="O3" s="6" t="s">
        <v>171</v>
      </c>
      <c r="P3" s="6" t="s">
        <v>172</v>
      </c>
      <c r="Q3" s="6" t="s">
        <v>441</v>
      </c>
      <c r="R3" s="6" t="s">
        <v>174</v>
      </c>
      <c r="S3" s="6" t="s">
        <v>217</v>
      </c>
      <c r="T3" s="6" t="s">
        <v>175</v>
      </c>
      <c r="U3" s="48"/>
      <c r="V3" s="6" t="s">
        <v>178</v>
      </c>
    </row>
    <row r="4" spans="1:22">
      <c r="A4" t="s">
        <v>179</v>
      </c>
      <c r="B4" s="3">
        <v>54.63</v>
      </c>
      <c r="C4" s="3" t="s">
        <v>180</v>
      </c>
      <c r="D4" s="41">
        <v>0.88</v>
      </c>
      <c r="E4" s="3">
        <v>15.04</v>
      </c>
      <c r="F4" s="3">
        <v>26.77</v>
      </c>
      <c r="G4" s="3">
        <v>1.38</v>
      </c>
      <c r="I4" s="41">
        <v>99.96</v>
      </c>
      <c r="J4" s="41"/>
      <c r="K4" s="41"/>
      <c r="N4" s="11" t="s">
        <v>179</v>
      </c>
      <c r="O4" s="3">
        <v>50.83</v>
      </c>
      <c r="P4" s="3">
        <v>0.94</v>
      </c>
      <c r="Q4" s="3">
        <v>8.42</v>
      </c>
      <c r="R4" s="3">
        <v>6.33</v>
      </c>
      <c r="S4" s="3">
        <v>16.43</v>
      </c>
      <c r="T4" s="3">
        <v>16.239999999999998</v>
      </c>
      <c r="V4" s="3">
        <v>100.53</v>
      </c>
    </row>
    <row r="5" spans="1:22">
      <c r="A5" t="s">
        <v>181</v>
      </c>
      <c r="B5" s="41">
        <v>56.16</v>
      </c>
      <c r="C5" s="3" t="s">
        <v>180</v>
      </c>
      <c r="D5" s="41">
        <v>1.01</v>
      </c>
      <c r="E5" s="3">
        <v>15.49</v>
      </c>
      <c r="F5" s="41">
        <v>27.51</v>
      </c>
      <c r="G5" s="41">
        <v>1.36</v>
      </c>
      <c r="I5" s="3">
        <v>101.53</v>
      </c>
      <c r="J5" s="3"/>
      <c r="K5" s="3"/>
      <c r="N5" t="s">
        <v>181</v>
      </c>
      <c r="O5" s="41">
        <v>51.55</v>
      </c>
      <c r="P5" s="41">
        <v>0.99</v>
      </c>
      <c r="Q5" s="41">
        <v>8.66</v>
      </c>
      <c r="R5" s="3">
        <v>6.38</v>
      </c>
      <c r="S5" s="41">
        <v>16.62</v>
      </c>
      <c r="T5" s="41">
        <v>16.12</v>
      </c>
      <c r="V5" s="3">
        <v>101.67</v>
      </c>
    </row>
    <row r="6" spans="1:22">
      <c r="A6" t="s">
        <v>182</v>
      </c>
      <c r="B6" s="41">
        <v>55.89</v>
      </c>
      <c r="C6" s="3" t="s">
        <v>180</v>
      </c>
      <c r="D6" s="41">
        <v>1.01</v>
      </c>
      <c r="E6" s="3">
        <v>15.73</v>
      </c>
      <c r="F6" s="41">
        <v>27.5</v>
      </c>
      <c r="G6" s="41">
        <v>1.5</v>
      </c>
      <c r="I6" s="3">
        <v>101.62</v>
      </c>
      <c r="J6" s="3"/>
      <c r="K6" s="3"/>
      <c r="N6" t="s">
        <v>182</v>
      </c>
      <c r="O6" s="41">
        <v>51.06</v>
      </c>
      <c r="P6" s="41">
        <v>0.74</v>
      </c>
      <c r="Q6" s="41">
        <v>8.5</v>
      </c>
      <c r="R6" s="3">
        <v>6.45</v>
      </c>
      <c r="S6" s="41">
        <v>16.62</v>
      </c>
      <c r="T6" s="41">
        <v>16.329999999999998</v>
      </c>
      <c r="V6" s="3">
        <v>101.04</v>
      </c>
    </row>
    <row r="7" spans="1:22">
      <c r="A7" t="s">
        <v>183</v>
      </c>
      <c r="B7" s="41">
        <v>56.01</v>
      </c>
      <c r="C7" s="3" t="s">
        <v>180</v>
      </c>
      <c r="D7" s="41" t="s">
        <v>189</v>
      </c>
      <c r="E7" s="3">
        <v>15.55</v>
      </c>
      <c r="F7" s="41">
        <v>27.67</v>
      </c>
      <c r="G7" s="41">
        <v>1.32</v>
      </c>
      <c r="I7" s="3">
        <v>101.28</v>
      </c>
      <c r="J7" s="3"/>
      <c r="K7" s="3"/>
      <c r="N7" t="s">
        <v>183</v>
      </c>
      <c r="O7" s="41">
        <v>51.43</v>
      </c>
      <c r="P7" s="41">
        <v>0.85</v>
      </c>
      <c r="Q7" s="41">
        <v>8.6300000000000008</v>
      </c>
      <c r="R7" s="3">
        <v>6.26</v>
      </c>
      <c r="S7" s="41">
        <v>16.52</v>
      </c>
      <c r="T7" s="41">
        <v>16.18</v>
      </c>
      <c r="V7" s="3">
        <v>101.18</v>
      </c>
    </row>
    <row r="8" spans="1:22">
      <c r="A8" t="s">
        <v>184</v>
      </c>
      <c r="B8" s="41">
        <v>56.15</v>
      </c>
      <c r="C8" s="3" t="s">
        <v>180</v>
      </c>
      <c r="D8" s="41">
        <v>0.96</v>
      </c>
      <c r="E8" s="3">
        <v>15.22</v>
      </c>
      <c r="F8" s="41">
        <v>27.4</v>
      </c>
      <c r="G8" s="41">
        <v>1.46</v>
      </c>
      <c r="I8" s="3">
        <v>101.18</v>
      </c>
      <c r="J8" s="3"/>
      <c r="K8" s="3"/>
      <c r="N8" t="s">
        <v>184</v>
      </c>
      <c r="O8" s="41">
        <v>51.43</v>
      </c>
      <c r="P8" s="41">
        <v>0.86</v>
      </c>
      <c r="Q8" s="41">
        <v>8.5299999999999994</v>
      </c>
      <c r="R8" s="3">
        <v>6.33</v>
      </c>
      <c r="S8" s="41">
        <v>16.78</v>
      </c>
      <c r="T8" s="41">
        <v>16.43</v>
      </c>
      <c r="V8" s="3">
        <v>101.71</v>
      </c>
    </row>
    <row r="9" spans="1:22">
      <c r="A9" t="s">
        <v>185</v>
      </c>
      <c r="B9" s="3">
        <v>55.85</v>
      </c>
      <c r="C9" s="3" t="s">
        <v>180</v>
      </c>
      <c r="D9" s="3">
        <v>0.95</v>
      </c>
      <c r="E9" s="3">
        <v>15.25</v>
      </c>
      <c r="F9" s="3">
        <v>27.92</v>
      </c>
      <c r="G9" s="3">
        <v>1.49</v>
      </c>
      <c r="I9" s="3">
        <v>102.23</v>
      </c>
      <c r="J9" s="3"/>
      <c r="K9" s="3"/>
      <c r="N9" t="s">
        <v>185</v>
      </c>
      <c r="O9" s="41">
        <v>50.77</v>
      </c>
      <c r="P9" s="41">
        <v>0.78</v>
      </c>
      <c r="Q9" s="41">
        <v>8.58</v>
      </c>
      <c r="R9" s="3">
        <v>6.46</v>
      </c>
      <c r="S9" s="41">
        <v>16.59</v>
      </c>
      <c r="T9" s="41">
        <v>16.2</v>
      </c>
      <c r="V9" s="3">
        <v>100.68</v>
      </c>
    </row>
    <row r="10" spans="1:22">
      <c r="A10" t="s">
        <v>186</v>
      </c>
      <c r="B10" s="3">
        <v>55.91</v>
      </c>
      <c r="C10" s="3" t="s">
        <v>180</v>
      </c>
      <c r="D10" s="3" t="s">
        <v>189</v>
      </c>
      <c r="E10" s="3">
        <v>15.67</v>
      </c>
      <c r="F10" s="3">
        <v>27.69</v>
      </c>
      <c r="G10" s="3">
        <v>1.34</v>
      </c>
      <c r="I10" s="3">
        <v>100.61</v>
      </c>
      <c r="J10" s="3"/>
      <c r="K10" s="3"/>
      <c r="N10" t="s">
        <v>188</v>
      </c>
      <c r="O10" s="3">
        <v>51.3</v>
      </c>
      <c r="P10" s="3" t="s">
        <v>189</v>
      </c>
      <c r="Q10" s="3">
        <v>8.67</v>
      </c>
      <c r="R10" s="3">
        <v>6.39</v>
      </c>
      <c r="S10" s="3">
        <v>16.5</v>
      </c>
      <c r="T10" s="3">
        <v>16.37</v>
      </c>
      <c r="V10" s="3">
        <v>100.51</v>
      </c>
    </row>
    <row r="11" spans="1:22">
      <c r="A11" t="s">
        <v>188</v>
      </c>
      <c r="B11" s="41">
        <v>56.59</v>
      </c>
      <c r="C11" s="3" t="s">
        <v>180</v>
      </c>
      <c r="D11" s="41">
        <v>0.89</v>
      </c>
      <c r="E11" s="3">
        <v>15.54</v>
      </c>
      <c r="F11" s="41">
        <v>27.8</v>
      </c>
      <c r="G11" s="3">
        <v>1.46</v>
      </c>
      <c r="I11" s="3">
        <v>102.29</v>
      </c>
      <c r="J11" s="3"/>
      <c r="K11" s="3"/>
      <c r="N11" t="s">
        <v>190</v>
      </c>
      <c r="O11" s="3">
        <v>51.09</v>
      </c>
      <c r="P11" s="3">
        <v>0.84</v>
      </c>
      <c r="Q11" s="3">
        <v>8.66</v>
      </c>
      <c r="R11" s="3">
        <v>6.65</v>
      </c>
      <c r="S11" s="3">
        <v>16.579999999999998</v>
      </c>
      <c r="T11" s="3">
        <v>16.329999999999998</v>
      </c>
      <c r="V11" s="3">
        <v>101.48</v>
      </c>
    </row>
    <row r="12" spans="1:22">
      <c r="A12" t="s">
        <v>190</v>
      </c>
      <c r="B12" s="41">
        <v>56.02</v>
      </c>
      <c r="C12" s="3" t="s">
        <v>180</v>
      </c>
      <c r="D12" s="41">
        <v>0.98</v>
      </c>
      <c r="E12" s="3">
        <v>15.19</v>
      </c>
      <c r="F12" s="41">
        <v>27.64</v>
      </c>
      <c r="G12" s="3">
        <v>1.34</v>
      </c>
      <c r="I12" s="3">
        <v>101.92</v>
      </c>
      <c r="J12" s="3"/>
      <c r="K12" s="3"/>
      <c r="N12" t="s">
        <v>191</v>
      </c>
      <c r="O12" s="3">
        <v>51.09</v>
      </c>
      <c r="P12" s="3">
        <v>0.88</v>
      </c>
      <c r="Q12" s="3">
        <v>8.6</v>
      </c>
      <c r="R12" s="3">
        <v>6.62</v>
      </c>
      <c r="S12" s="3">
        <v>16.510000000000002</v>
      </c>
      <c r="T12" s="3">
        <v>16.32</v>
      </c>
      <c r="V12" s="3">
        <v>101.36</v>
      </c>
    </row>
    <row r="13" spans="1:22">
      <c r="A13" t="s">
        <v>191</v>
      </c>
      <c r="B13" s="41">
        <v>55.57</v>
      </c>
      <c r="C13" s="3" t="s">
        <v>180</v>
      </c>
      <c r="D13" s="41">
        <v>0.93</v>
      </c>
      <c r="E13" s="3">
        <v>15.47</v>
      </c>
      <c r="F13" s="41">
        <v>27.17</v>
      </c>
      <c r="G13" s="3">
        <v>1.45</v>
      </c>
      <c r="I13" s="3">
        <v>101.41</v>
      </c>
      <c r="J13" s="3"/>
      <c r="K13" s="3"/>
      <c r="N13" t="s">
        <v>192</v>
      </c>
      <c r="O13" s="3">
        <v>51.76</v>
      </c>
      <c r="P13" s="3">
        <v>0.85</v>
      </c>
      <c r="Q13" s="3">
        <v>8.7100000000000009</v>
      </c>
      <c r="R13" s="3">
        <v>6.39</v>
      </c>
      <c r="S13" s="3">
        <v>16.829999999999998</v>
      </c>
      <c r="T13" s="3">
        <v>16.43</v>
      </c>
      <c r="V13" s="3">
        <v>102.36</v>
      </c>
    </row>
    <row r="14" spans="1:22">
      <c r="A14" t="s">
        <v>192</v>
      </c>
      <c r="B14" s="41">
        <v>56.05</v>
      </c>
      <c r="C14" s="3" t="s">
        <v>180</v>
      </c>
      <c r="D14" s="41">
        <v>1.04</v>
      </c>
      <c r="E14" s="3">
        <v>15.61</v>
      </c>
      <c r="F14" s="41">
        <v>27.82</v>
      </c>
      <c r="G14" s="3">
        <v>1.33</v>
      </c>
      <c r="I14" s="3">
        <v>102.62</v>
      </c>
      <c r="J14" s="3"/>
      <c r="K14" s="3"/>
      <c r="N14" t="s">
        <v>442</v>
      </c>
      <c r="O14" s="3">
        <v>51.1</v>
      </c>
      <c r="P14" s="3">
        <v>0.8</v>
      </c>
      <c r="Q14" s="3">
        <v>8.5299999999999994</v>
      </c>
      <c r="R14" s="3">
        <v>6.37</v>
      </c>
      <c r="S14" s="3">
        <v>16.45</v>
      </c>
      <c r="T14" s="3">
        <v>16.27</v>
      </c>
      <c r="V14" s="3">
        <v>100.86</v>
      </c>
    </row>
    <row r="15" spans="1:22">
      <c r="A15" t="s">
        <v>193</v>
      </c>
      <c r="B15" s="41">
        <v>54.93</v>
      </c>
      <c r="C15" s="3" t="s">
        <v>180</v>
      </c>
      <c r="D15" s="41">
        <v>1</v>
      </c>
      <c r="E15" s="3">
        <v>15.37</v>
      </c>
      <c r="F15" s="41">
        <v>27.06</v>
      </c>
      <c r="G15" s="3">
        <v>1.47</v>
      </c>
      <c r="I15" s="3">
        <v>100.57</v>
      </c>
      <c r="J15" s="3"/>
      <c r="K15" s="3"/>
      <c r="N15" t="s">
        <v>443</v>
      </c>
      <c r="O15" s="3">
        <v>51.8</v>
      </c>
      <c r="P15" s="3">
        <v>0.88</v>
      </c>
      <c r="Q15" s="3">
        <v>8.81</v>
      </c>
      <c r="R15" s="3">
        <v>6.39</v>
      </c>
      <c r="S15" s="3">
        <v>16.64</v>
      </c>
      <c r="T15" s="3">
        <v>16.25</v>
      </c>
      <c r="V15" s="3">
        <v>102.03</v>
      </c>
    </row>
    <row r="16" spans="1:22">
      <c r="A16" t="s">
        <v>194</v>
      </c>
      <c r="B16" s="3">
        <v>54.69</v>
      </c>
      <c r="C16" s="3" t="s">
        <v>180</v>
      </c>
      <c r="D16" s="3">
        <v>0.97</v>
      </c>
      <c r="E16" s="3">
        <v>15.53</v>
      </c>
      <c r="F16" s="3">
        <v>26.48</v>
      </c>
      <c r="G16" s="41">
        <v>1.4</v>
      </c>
      <c r="I16" s="3">
        <v>99.87</v>
      </c>
      <c r="J16" s="3"/>
      <c r="K16" s="3"/>
      <c r="N16" t="s">
        <v>197</v>
      </c>
      <c r="O16" s="3">
        <v>50.61</v>
      </c>
      <c r="P16" s="3">
        <v>0.76</v>
      </c>
      <c r="Q16" s="3">
        <v>8.6</v>
      </c>
      <c r="R16" s="3">
        <v>6.22</v>
      </c>
      <c r="S16" s="3">
        <v>16.329999999999998</v>
      </c>
      <c r="T16" s="3">
        <v>16.09</v>
      </c>
      <c r="V16" s="3">
        <v>99.86</v>
      </c>
    </row>
    <row r="17" spans="1:22">
      <c r="A17" t="s">
        <v>195</v>
      </c>
      <c r="B17" s="3">
        <v>54.92</v>
      </c>
      <c r="C17" s="3" t="s">
        <v>180</v>
      </c>
      <c r="D17" s="3">
        <v>1.03</v>
      </c>
      <c r="E17" s="3">
        <v>15.14</v>
      </c>
      <c r="F17" s="3">
        <v>27.07</v>
      </c>
      <c r="G17" s="41">
        <v>1.34</v>
      </c>
      <c r="I17" s="3">
        <v>100.26</v>
      </c>
      <c r="J17" s="3"/>
      <c r="K17" s="3"/>
      <c r="N17" t="s">
        <v>444</v>
      </c>
      <c r="O17" s="3">
        <v>50.43</v>
      </c>
      <c r="P17" s="3">
        <v>0.9</v>
      </c>
      <c r="Q17" s="3">
        <v>8.57</v>
      </c>
      <c r="R17" s="3">
        <v>6.38</v>
      </c>
      <c r="S17" s="3">
        <v>16.170000000000002</v>
      </c>
      <c r="T17" s="3">
        <v>16.190000000000001</v>
      </c>
      <c r="V17" s="3">
        <v>99.98</v>
      </c>
    </row>
    <row r="18" spans="1:22">
      <c r="A18" t="s">
        <v>196</v>
      </c>
      <c r="B18" s="3">
        <v>55.44</v>
      </c>
      <c r="C18" s="3" t="s">
        <v>180</v>
      </c>
      <c r="D18" s="3">
        <v>0.98</v>
      </c>
      <c r="E18" s="3">
        <v>15.17</v>
      </c>
      <c r="F18" s="3">
        <v>27.14</v>
      </c>
      <c r="G18" s="41">
        <v>1.46</v>
      </c>
      <c r="I18" s="3">
        <v>100.99</v>
      </c>
      <c r="J18" s="3"/>
      <c r="K18" s="3"/>
      <c r="N18" s="16" t="s">
        <v>445</v>
      </c>
      <c r="O18" s="49">
        <v>51.43</v>
      </c>
      <c r="P18" s="49">
        <v>0.93</v>
      </c>
      <c r="Q18" s="49">
        <v>8.73</v>
      </c>
      <c r="R18" s="49">
        <v>6.46</v>
      </c>
      <c r="S18" s="50">
        <v>16.600000000000001</v>
      </c>
      <c r="T18" s="49">
        <v>16.34</v>
      </c>
      <c r="U18" s="16"/>
      <c r="V18" s="49">
        <v>101.89</v>
      </c>
    </row>
    <row r="19" spans="1:22">
      <c r="A19" t="s">
        <v>442</v>
      </c>
      <c r="B19" s="3">
        <v>55.69</v>
      </c>
      <c r="C19" s="3" t="s">
        <v>180</v>
      </c>
      <c r="D19" s="41">
        <v>0.87</v>
      </c>
      <c r="E19" s="3">
        <v>15.46</v>
      </c>
      <c r="F19" s="3">
        <v>27.47</v>
      </c>
      <c r="G19" s="3">
        <v>1.38</v>
      </c>
      <c r="I19" s="41">
        <v>101.69</v>
      </c>
      <c r="J19" s="41"/>
      <c r="K19" s="41"/>
    </row>
    <row r="20" spans="1:22">
      <c r="A20" t="s">
        <v>443</v>
      </c>
      <c r="B20" s="3">
        <v>55.56</v>
      </c>
      <c r="C20" s="3" t="s">
        <v>180</v>
      </c>
      <c r="D20" s="41">
        <v>0.88</v>
      </c>
      <c r="E20" s="3">
        <v>15.3</v>
      </c>
      <c r="F20" s="3">
        <v>26.97</v>
      </c>
      <c r="G20" s="3">
        <v>1.49</v>
      </c>
      <c r="I20" s="41">
        <v>100.89</v>
      </c>
      <c r="J20" s="41"/>
      <c r="K20" s="41"/>
      <c r="N20" s="45" t="s">
        <v>202</v>
      </c>
      <c r="O20" s="46">
        <f>AVERAGE(O4:O18)</f>
        <v>51.178666666666665</v>
      </c>
      <c r="P20" s="46">
        <f t="shared" ref="P20:V20" si="0">AVERAGE(P4:P18)</f>
        <v>0.8571428571428571</v>
      </c>
      <c r="Q20" s="46">
        <f t="shared" si="0"/>
        <v>8.6133333333333333</v>
      </c>
      <c r="R20" s="46">
        <f t="shared" si="0"/>
        <v>6.4053333333333322</v>
      </c>
      <c r="S20" s="46">
        <f t="shared" si="0"/>
        <v>16.544666666666661</v>
      </c>
      <c r="T20" s="46">
        <f t="shared" si="0"/>
        <v>16.272666666666669</v>
      </c>
      <c r="U20" s="46"/>
      <c r="V20" s="46">
        <f t="shared" si="0"/>
        <v>101.14266666666666</v>
      </c>
    </row>
    <row r="21" spans="1:22">
      <c r="A21" t="s">
        <v>197</v>
      </c>
      <c r="B21" s="3">
        <v>54.19</v>
      </c>
      <c r="C21" s="3" t="s">
        <v>180</v>
      </c>
      <c r="D21" s="41">
        <v>1</v>
      </c>
      <c r="E21" s="3">
        <v>15.19</v>
      </c>
      <c r="F21" s="3">
        <v>26.48</v>
      </c>
      <c r="G21" s="3">
        <v>1.4</v>
      </c>
      <c r="I21" s="41">
        <v>98.26</v>
      </c>
      <c r="J21" s="41"/>
      <c r="K21" s="41"/>
      <c r="N21" s="81" t="s">
        <v>203</v>
      </c>
      <c r="O21" s="3">
        <v>50.73</v>
      </c>
      <c r="P21" s="3">
        <v>0.74</v>
      </c>
      <c r="Q21" s="3">
        <v>8.73</v>
      </c>
      <c r="R21" s="3">
        <v>6.45</v>
      </c>
      <c r="S21" s="3">
        <v>16.649999999999999</v>
      </c>
      <c r="T21" s="3">
        <v>15.82</v>
      </c>
      <c r="U21" s="4"/>
      <c r="V21" s="4"/>
    </row>
    <row r="22" spans="1:22">
      <c r="A22" t="s">
        <v>444</v>
      </c>
      <c r="B22" s="3">
        <v>54.52</v>
      </c>
      <c r="C22" s="3" t="s">
        <v>180</v>
      </c>
      <c r="D22" s="41">
        <v>0.9</v>
      </c>
      <c r="E22" s="3">
        <v>14.69</v>
      </c>
      <c r="F22" s="3">
        <v>26.55</v>
      </c>
      <c r="G22" s="3">
        <v>1.56</v>
      </c>
      <c r="I22" s="41">
        <v>98.98</v>
      </c>
      <c r="J22" s="41"/>
      <c r="K22" s="41"/>
      <c r="N22" s="45" t="s">
        <v>204</v>
      </c>
      <c r="O22" s="46">
        <f>ABS((O21-O20)/O21)*100</f>
        <v>0.88442078980222327</v>
      </c>
      <c r="P22" s="46">
        <f t="shared" ref="P22:T22" si="1">ABS((P21-P20)/P21)*100</f>
        <v>15.830115830115826</v>
      </c>
      <c r="Q22" s="46">
        <f t="shared" si="1"/>
        <v>1.336387934326084</v>
      </c>
      <c r="R22" s="46">
        <f t="shared" si="1"/>
        <v>0.69250645994834059</v>
      </c>
      <c r="S22" s="46">
        <f t="shared" si="1"/>
        <v>0.63263263263265901</v>
      </c>
      <c r="T22" s="46">
        <f t="shared" si="1"/>
        <v>2.8613569321534085</v>
      </c>
    </row>
    <row r="23" spans="1:22">
      <c r="A23" t="s">
        <v>445</v>
      </c>
      <c r="B23" s="3">
        <v>55.72</v>
      </c>
      <c r="C23" s="3" t="s">
        <v>180</v>
      </c>
      <c r="D23" s="41">
        <v>1.1200000000000001</v>
      </c>
      <c r="E23" s="3">
        <v>15.05</v>
      </c>
      <c r="F23" s="3">
        <v>27.54</v>
      </c>
      <c r="G23" s="3">
        <v>1.77</v>
      </c>
      <c r="I23" s="41">
        <v>102.14</v>
      </c>
      <c r="J23" s="41"/>
      <c r="K23" s="41"/>
      <c r="N23" s="52" t="s">
        <v>205</v>
      </c>
      <c r="O23" s="51">
        <f>2*_xlfn.STDEV.P(O4:O18)</f>
        <v>0.77881505435429654</v>
      </c>
      <c r="P23" s="51">
        <f t="shared" ref="P23:T23" si="2">2*_xlfn.STDEV.P(P4:P18)</f>
        <v>0.13678524804098083</v>
      </c>
      <c r="Q23" s="51">
        <f t="shared" si="2"/>
        <v>0.19109043815836457</v>
      </c>
      <c r="R23" s="51">
        <f t="shared" si="2"/>
        <v>0.22149391764912113</v>
      </c>
      <c r="S23" s="51">
        <f t="shared" si="2"/>
        <v>0.31663789342963272</v>
      </c>
      <c r="T23" s="51">
        <f t="shared" si="2"/>
        <v>0.20086037162389384</v>
      </c>
      <c r="U23" s="16"/>
      <c r="V23" s="16"/>
    </row>
    <row r="24" spans="1:22">
      <c r="A24" t="s">
        <v>198</v>
      </c>
      <c r="B24" s="3">
        <v>54.02</v>
      </c>
      <c r="C24" s="3" t="s">
        <v>180</v>
      </c>
      <c r="D24" s="41">
        <v>0.98</v>
      </c>
      <c r="E24" s="3">
        <v>14.77</v>
      </c>
      <c r="F24" s="3">
        <v>26.52</v>
      </c>
      <c r="G24" s="3">
        <v>1.47</v>
      </c>
      <c r="I24" s="41">
        <v>98.47</v>
      </c>
      <c r="J24" s="41"/>
      <c r="K24" s="41"/>
    </row>
    <row r="25" spans="1:22">
      <c r="A25" t="s">
        <v>199</v>
      </c>
      <c r="B25" s="3">
        <v>56.38</v>
      </c>
      <c r="C25" s="3" t="s">
        <v>180</v>
      </c>
      <c r="D25" s="41">
        <v>0.98</v>
      </c>
      <c r="E25" s="3">
        <v>15.48</v>
      </c>
      <c r="F25" s="3">
        <v>27.52</v>
      </c>
      <c r="G25" s="3">
        <v>1.38</v>
      </c>
      <c r="I25" s="41">
        <v>102.67</v>
      </c>
      <c r="J25" s="41"/>
      <c r="K25" s="41"/>
    </row>
    <row r="26" spans="1:22">
      <c r="A26" s="16" t="s">
        <v>200</v>
      </c>
      <c r="B26" s="49">
        <v>55.35</v>
      </c>
      <c r="C26" s="49" t="s">
        <v>180</v>
      </c>
      <c r="D26" s="50">
        <v>0.82</v>
      </c>
      <c r="E26" s="49">
        <v>15.23</v>
      </c>
      <c r="F26" s="49">
        <v>26.88</v>
      </c>
      <c r="G26" s="49">
        <v>1.31</v>
      </c>
      <c r="H26" s="16"/>
      <c r="I26" s="50">
        <v>99.6</v>
      </c>
      <c r="J26" s="41"/>
      <c r="K26" s="41"/>
    </row>
    <row r="28" spans="1:22">
      <c r="A28" s="45" t="s">
        <v>202</v>
      </c>
      <c r="B28" s="46">
        <f>AVERAGE(B7:B27)</f>
        <v>55.477999999999994</v>
      </c>
      <c r="C28" s="46"/>
      <c r="D28" s="46">
        <f t="shared" ref="D28:I28" si="3">AVERAGE(D7:D27)</f>
        <v>0.96000000000000008</v>
      </c>
      <c r="E28" s="46">
        <f t="shared" si="3"/>
        <v>15.294000000000002</v>
      </c>
      <c r="F28" s="46">
        <f t="shared" si="3"/>
        <v>27.239500000000003</v>
      </c>
      <c r="G28" s="46">
        <f t="shared" si="3"/>
        <v>1.4309999999999996</v>
      </c>
      <c r="H28" s="46"/>
      <c r="I28" s="46">
        <f t="shared" si="3"/>
        <v>100.89650000000002</v>
      </c>
      <c r="J28" s="46"/>
      <c r="K28" s="46"/>
    </row>
    <row r="29" spans="1:22">
      <c r="A29" s="81" t="s">
        <v>203</v>
      </c>
      <c r="B29" s="82">
        <v>54.09</v>
      </c>
      <c r="C29" s="3">
        <v>0.16</v>
      </c>
      <c r="D29" s="41">
        <v>1.23</v>
      </c>
      <c r="E29" s="3">
        <v>15.22</v>
      </c>
      <c r="F29" s="3">
        <v>26.79</v>
      </c>
      <c r="G29" s="3">
        <v>1.52</v>
      </c>
    </row>
    <row r="30" spans="1:22">
      <c r="A30" s="45" t="s">
        <v>204</v>
      </c>
      <c r="B30" s="46">
        <f>ABS((B29-B28)/B29)*100</f>
        <v>2.5660935477907025</v>
      </c>
      <c r="C30" s="46"/>
      <c r="D30" s="46">
        <f t="shared" ref="D30:G30" si="4">ABS((D29-D28)/D29)*100</f>
        <v>21.951219512195113</v>
      </c>
      <c r="E30" s="46">
        <f t="shared" si="4"/>
        <v>0.48620236530881489</v>
      </c>
      <c r="F30" s="46">
        <f t="shared" si="4"/>
        <v>1.6778648749533558</v>
      </c>
      <c r="G30" s="46">
        <f t="shared" si="4"/>
        <v>5.8552631578947638</v>
      </c>
    </row>
    <row r="31" spans="1:22">
      <c r="A31" s="52" t="s">
        <v>205</v>
      </c>
      <c r="B31" s="51">
        <f>2*_xlfn.STDEV.P(B7:B27)</f>
        <v>1.4001657044792946</v>
      </c>
      <c r="C31" s="51"/>
      <c r="D31" s="51">
        <f t="shared" ref="D31:G31" si="5">2*_xlfn.STDEV.P(D7:D27)</f>
        <v>0.13775985546514555</v>
      </c>
      <c r="E31" s="51">
        <f t="shared" si="5"/>
        <v>0.50854301686288061</v>
      </c>
      <c r="F31" s="51">
        <f t="shared" si="5"/>
        <v>0.93113855037797733</v>
      </c>
      <c r="G31" s="51">
        <f t="shared" si="5"/>
        <v>0.20667849428520615</v>
      </c>
      <c r="H31" s="16"/>
      <c r="I31" s="16"/>
    </row>
    <row r="33" spans="1:15" ht="15">
      <c r="A33" s="43" t="s">
        <v>206</v>
      </c>
    </row>
    <row r="34" spans="1:15">
      <c r="A34" s="43" t="s">
        <v>207</v>
      </c>
    </row>
    <row r="37" spans="1:15">
      <c r="A37" s="44" t="s">
        <v>446</v>
      </c>
    </row>
    <row r="39" spans="1:15" ht="16.5">
      <c r="A39" s="15" t="s">
        <v>170</v>
      </c>
      <c r="B39" s="6" t="s">
        <v>171</v>
      </c>
      <c r="C39" s="6" t="s">
        <v>214</v>
      </c>
      <c r="D39" s="6" t="s">
        <v>441</v>
      </c>
      <c r="E39" s="6" t="s">
        <v>174</v>
      </c>
      <c r="F39" s="6" t="s">
        <v>217</v>
      </c>
      <c r="G39" s="6" t="s">
        <v>175</v>
      </c>
      <c r="H39" s="6"/>
      <c r="I39" s="15" t="s">
        <v>178</v>
      </c>
      <c r="J39" s="15"/>
      <c r="K39" s="6" t="s">
        <v>621</v>
      </c>
      <c r="L39" s="48"/>
      <c r="M39" s="6" t="s">
        <v>447</v>
      </c>
      <c r="N39" s="6" t="s">
        <v>448</v>
      </c>
      <c r="O39" s="6" t="s">
        <v>449</v>
      </c>
    </row>
    <row r="40" spans="1:15">
      <c r="A40" s="4" t="s">
        <v>450</v>
      </c>
      <c r="B40" s="41">
        <v>53.92</v>
      </c>
      <c r="C40" s="41" t="s">
        <v>180</v>
      </c>
      <c r="D40" s="41" t="s">
        <v>189</v>
      </c>
      <c r="E40" s="41">
        <v>24.16</v>
      </c>
      <c r="F40" s="41">
        <v>21.94</v>
      </c>
      <c r="G40" s="41">
        <v>0.83</v>
      </c>
      <c r="I40" s="41">
        <v>100.85</v>
      </c>
      <c r="J40" s="41"/>
      <c r="K40" s="41">
        <f>(F40/40.3)/((F40/40.3)+(E40/71.8))*100</f>
        <v>61.80184704229994</v>
      </c>
      <c r="M40" s="41">
        <v>1.6527892198416116</v>
      </c>
      <c r="N40" s="41">
        <v>37.550657140143315</v>
      </c>
      <c r="O40" s="41">
        <v>60.79655364001507</v>
      </c>
    </row>
    <row r="41" spans="1:15">
      <c r="A41" s="4" t="s">
        <v>451</v>
      </c>
      <c r="B41" s="41">
        <v>53.03</v>
      </c>
      <c r="C41" s="41" t="s">
        <v>180</v>
      </c>
      <c r="D41" s="41">
        <v>2.38</v>
      </c>
      <c r="E41" s="41">
        <v>9.2799999999999994</v>
      </c>
      <c r="F41" s="41">
        <v>15.49</v>
      </c>
      <c r="G41" s="41">
        <v>20.68</v>
      </c>
      <c r="I41" s="41">
        <v>100.86</v>
      </c>
      <c r="J41" s="41"/>
      <c r="K41" s="41">
        <f t="shared" ref="K41:K104" si="6">(F41/40.3)/((F41/40.3)+(E41/71.8))*100</f>
        <v>74.835650929976865</v>
      </c>
      <c r="M41" s="41">
        <v>41.795936650414582</v>
      </c>
      <c r="N41" s="41">
        <v>14.639044687888559</v>
      </c>
      <c r="O41" s="41">
        <v>43.565018661696868</v>
      </c>
    </row>
    <row r="42" spans="1:15">
      <c r="A42" s="4" t="s">
        <v>452</v>
      </c>
      <c r="B42" s="41">
        <v>55.39</v>
      </c>
      <c r="C42" s="41" t="s">
        <v>180</v>
      </c>
      <c r="D42" s="41">
        <v>1.63</v>
      </c>
      <c r="E42" s="41">
        <v>14.64</v>
      </c>
      <c r="F42" s="41">
        <v>28.64</v>
      </c>
      <c r="G42" s="41">
        <v>1.3</v>
      </c>
      <c r="I42" s="41">
        <v>101.59</v>
      </c>
      <c r="J42" s="41"/>
      <c r="K42" s="41">
        <f t="shared" si="6"/>
        <v>77.705392798517508</v>
      </c>
      <c r="M42" s="41">
        <v>2.4723707223797184</v>
      </c>
      <c r="N42" s="41">
        <v>21.7316423491873</v>
      </c>
      <c r="O42" s="41">
        <v>75.795986928432981</v>
      </c>
    </row>
    <row r="43" spans="1:15">
      <c r="A43" s="4" t="s">
        <v>453</v>
      </c>
      <c r="B43" s="41">
        <v>53.39</v>
      </c>
      <c r="C43" s="41" t="s">
        <v>180</v>
      </c>
      <c r="D43" s="41">
        <v>0.74</v>
      </c>
      <c r="E43" s="41">
        <v>26.08</v>
      </c>
      <c r="F43" s="41">
        <v>20.28</v>
      </c>
      <c r="G43" s="41">
        <v>1.01</v>
      </c>
      <c r="I43" s="41">
        <v>101.51</v>
      </c>
      <c r="J43" s="41"/>
      <c r="K43" s="41">
        <f t="shared" si="6"/>
        <v>58.078566391504552</v>
      </c>
      <c r="M43" s="41">
        <v>2.0368351173491743</v>
      </c>
      <c r="N43" s="41">
        <v>41.050960195883327</v>
      </c>
      <c r="O43" s="41">
        <v>56.912204686767495</v>
      </c>
    </row>
    <row r="44" spans="1:15">
      <c r="A44" s="4" t="s">
        <v>454</v>
      </c>
      <c r="B44" s="41">
        <v>55.25</v>
      </c>
      <c r="C44" s="41">
        <v>0.25</v>
      </c>
      <c r="D44" s="41">
        <v>1.03</v>
      </c>
      <c r="E44" s="41">
        <v>17.559999999999999</v>
      </c>
      <c r="F44" s="41">
        <v>26.54</v>
      </c>
      <c r="G44" s="41">
        <v>1.49</v>
      </c>
      <c r="I44" s="41">
        <v>102.12</v>
      </c>
      <c r="J44" s="41"/>
      <c r="K44" s="41">
        <f t="shared" si="6"/>
        <v>72.919900200517361</v>
      </c>
      <c r="M44" s="41">
        <v>2.8583524056625755</v>
      </c>
      <c r="N44" s="41">
        <v>26.292703713383354</v>
      </c>
      <c r="O44" s="41">
        <v>70.848943880954067</v>
      </c>
    </row>
    <row r="45" spans="1:15">
      <c r="A45" s="4" t="s">
        <v>455</v>
      </c>
      <c r="B45" s="41">
        <v>51.77</v>
      </c>
      <c r="C45" s="41" t="s">
        <v>180</v>
      </c>
      <c r="D45" s="41" t="s">
        <v>189</v>
      </c>
      <c r="E45" s="41">
        <v>31.53</v>
      </c>
      <c r="F45" s="41">
        <v>15.62</v>
      </c>
      <c r="G45" s="41">
        <v>1.24</v>
      </c>
      <c r="I45" s="41">
        <v>100.16</v>
      </c>
      <c r="J45" s="41"/>
      <c r="K45" s="41">
        <f t="shared" si="6"/>
        <v>46.88269043861758</v>
      </c>
      <c r="M45" s="41">
        <v>2.6058163654954147</v>
      </c>
      <c r="N45" s="41">
        <v>51.716285624489529</v>
      </c>
      <c r="O45" s="41">
        <v>45.677898010015063</v>
      </c>
    </row>
    <row r="46" spans="1:15">
      <c r="A46" s="4" t="s">
        <v>456</v>
      </c>
      <c r="B46" s="41">
        <v>49.75</v>
      </c>
      <c r="C46" s="41" t="s">
        <v>180</v>
      </c>
      <c r="D46" s="41" t="s">
        <v>189</v>
      </c>
      <c r="E46" s="41">
        <v>40.130000000000003</v>
      </c>
      <c r="F46" s="41">
        <v>9.1199999999999992</v>
      </c>
      <c r="G46" s="41">
        <v>1.22</v>
      </c>
      <c r="I46" s="41">
        <v>101.63</v>
      </c>
      <c r="J46" s="41"/>
      <c r="K46" s="41">
        <f t="shared" si="6"/>
        <v>28.820429082922722</v>
      </c>
      <c r="M46" s="41">
        <v>2.6971385855069614</v>
      </c>
      <c r="N46" s="41">
        <v>69.24586164428392</v>
      </c>
      <c r="O46" s="41">
        <v>28.056999770209114</v>
      </c>
    </row>
    <row r="47" spans="1:15">
      <c r="A47" s="4" t="s">
        <v>457</v>
      </c>
      <c r="B47" s="41">
        <v>53.8</v>
      </c>
      <c r="C47" s="41" t="s">
        <v>180</v>
      </c>
      <c r="D47" s="41">
        <v>2</v>
      </c>
      <c r="E47" s="41">
        <v>9.17</v>
      </c>
      <c r="F47" s="41">
        <v>16.170000000000002</v>
      </c>
      <c r="G47" s="41">
        <v>20.54</v>
      </c>
      <c r="I47" s="41">
        <v>101.68</v>
      </c>
      <c r="J47" s="41"/>
      <c r="K47" s="41">
        <f t="shared" si="6"/>
        <v>75.855129864487253</v>
      </c>
      <c r="M47" s="41">
        <v>40.91723095835431</v>
      </c>
      <c r="N47" s="41">
        <v>14.257926263918835</v>
      </c>
      <c r="O47" s="41">
        <v>44.82484277772685</v>
      </c>
    </row>
    <row r="48" spans="1:15">
      <c r="A48" s="4" t="s">
        <v>458</v>
      </c>
      <c r="B48" s="41">
        <v>52.96</v>
      </c>
      <c r="C48" s="41" t="s">
        <v>180</v>
      </c>
      <c r="D48" s="41" t="s">
        <v>189</v>
      </c>
      <c r="E48" s="41">
        <v>28.13</v>
      </c>
      <c r="F48" s="41">
        <v>18.239999999999998</v>
      </c>
      <c r="G48" s="41">
        <v>1.07</v>
      </c>
      <c r="I48" s="41">
        <v>100.4</v>
      </c>
      <c r="J48" s="41"/>
      <c r="K48" s="41">
        <f t="shared" si="6"/>
        <v>53.601585743046918</v>
      </c>
      <c r="M48" s="41">
        <v>2.2103784490545269</v>
      </c>
      <c r="N48" s="41">
        <v>45.355903704997651</v>
      </c>
      <c r="O48" s="41">
        <v>52.433717845947825</v>
      </c>
    </row>
    <row r="49" spans="1:15">
      <c r="A49" s="4" t="s">
        <v>459</v>
      </c>
      <c r="B49" s="41">
        <v>50.18</v>
      </c>
      <c r="C49" s="41" t="s">
        <v>180</v>
      </c>
      <c r="D49" s="41" t="s">
        <v>189</v>
      </c>
      <c r="E49" s="41">
        <v>39.380000000000003</v>
      </c>
      <c r="F49" s="41">
        <v>9.7100000000000009</v>
      </c>
      <c r="G49" s="41">
        <v>1.32</v>
      </c>
      <c r="I49" s="41">
        <v>101.94</v>
      </c>
      <c r="J49" s="41"/>
      <c r="K49" s="41">
        <f t="shared" si="6"/>
        <v>30.521865062131376</v>
      </c>
      <c r="M49" s="41">
        <v>2.8967214395001362</v>
      </c>
      <c r="N49" s="41">
        <v>67.451210300540509</v>
      </c>
      <c r="O49" s="41">
        <v>29.652068259959357</v>
      </c>
    </row>
    <row r="50" spans="1:15">
      <c r="A50" s="4" t="s">
        <v>460</v>
      </c>
      <c r="B50" s="41">
        <v>54.02</v>
      </c>
      <c r="C50" s="41" t="s">
        <v>180</v>
      </c>
      <c r="D50" s="41" t="s">
        <v>189</v>
      </c>
      <c r="E50" s="41">
        <v>26.22</v>
      </c>
      <c r="F50" s="41">
        <v>20.78</v>
      </c>
      <c r="G50" s="41">
        <v>0.95</v>
      </c>
      <c r="I50" s="41">
        <v>101.98</v>
      </c>
      <c r="J50" s="41"/>
      <c r="K50" s="41">
        <f t="shared" si="6"/>
        <v>58.540493669247105</v>
      </c>
      <c r="M50" s="41">
        <v>1.8874751992821566</v>
      </c>
      <c r="N50" s="41">
        <v>40.660392668761538</v>
      </c>
      <c r="O50" s="41">
        <v>57.452132131956304</v>
      </c>
    </row>
    <row r="51" spans="1:15">
      <c r="A51" s="4" t="s">
        <v>460</v>
      </c>
      <c r="B51" s="41">
        <v>54.03</v>
      </c>
      <c r="C51" s="41" t="s">
        <v>180</v>
      </c>
      <c r="D51" s="41" t="s">
        <v>189</v>
      </c>
      <c r="E51" s="41">
        <v>26.12</v>
      </c>
      <c r="F51" s="41">
        <v>20.52</v>
      </c>
      <c r="G51" s="41">
        <v>0.94</v>
      </c>
      <c r="I51" s="41">
        <v>101.61</v>
      </c>
      <c r="J51" s="41"/>
      <c r="K51" s="41">
        <f t="shared" si="6"/>
        <v>58.327487398910208</v>
      </c>
      <c r="M51" s="41">
        <v>1.8844499698506121</v>
      </c>
      <c r="N51" s="41">
        <v>40.870614112688784</v>
      </c>
      <c r="O51" s="41">
        <v>57.244935917460602</v>
      </c>
    </row>
    <row r="52" spans="1:15">
      <c r="A52" s="4" t="s">
        <v>461</v>
      </c>
      <c r="B52" s="41">
        <v>54.42</v>
      </c>
      <c r="C52" s="41" t="s">
        <v>180</v>
      </c>
      <c r="D52" s="41">
        <v>1.24</v>
      </c>
      <c r="E52" s="41">
        <v>19.23</v>
      </c>
      <c r="F52" s="41">
        <v>25.08</v>
      </c>
      <c r="G52" s="41">
        <v>1.1599999999999999</v>
      </c>
      <c r="I52" s="41">
        <v>101.13</v>
      </c>
      <c r="J52" s="41"/>
      <c r="K52" s="41">
        <f t="shared" si="6"/>
        <v>69.912447543651027</v>
      </c>
      <c r="M52" s="41">
        <v>2.2714051199431395</v>
      </c>
      <c r="N52" s="41">
        <v>29.389833647696221</v>
      </c>
      <c r="O52" s="41">
        <v>68.338761232360639</v>
      </c>
    </row>
    <row r="53" spans="1:15">
      <c r="A53" s="4" t="s">
        <v>462</v>
      </c>
      <c r="B53" s="41">
        <v>56.13</v>
      </c>
      <c r="C53" s="41" t="s">
        <v>180</v>
      </c>
      <c r="D53" s="41">
        <v>1.52</v>
      </c>
      <c r="E53" s="41">
        <v>13.61</v>
      </c>
      <c r="F53" s="41">
        <v>29.52</v>
      </c>
      <c r="G53" s="41">
        <v>1.61</v>
      </c>
      <c r="I53" s="41">
        <v>102.39</v>
      </c>
      <c r="J53" s="41"/>
      <c r="K53" s="41">
        <f t="shared" si="6"/>
        <v>79.442312817112622</v>
      </c>
      <c r="M53" s="41">
        <v>3.019971775641658</v>
      </c>
      <c r="N53" s="41">
        <v>19.925827476950033</v>
      </c>
      <c r="O53" s="41">
        <v>77.054200747408302</v>
      </c>
    </row>
    <row r="54" spans="1:15">
      <c r="A54" s="4" t="s">
        <v>463</v>
      </c>
      <c r="B54" s="41">
        <v>53.82</v>
      </c>
      <c r="C54" s="41" t="s">
        <v>180</v>
      </c>
      <c r="D54" s="41">
        <v>1.04</v>
      </c>
      <c r="E54" s="41">
        <v>11.77</v>
      </c>
      <c r="F54" s="41">
        <v>13.75</v>
      </c>
      <c r="G54" s="41">
        <v>20.95</v>
      </c>
      <c r="I54" s="41">
        <v>101.33</v>
      </c>
      <c r="J54" s="41"/>
      <c r="K54" s="41">
        <f t="shared" si="6"/>
        <v>67.546718245516331</v>
      </c>
      <c r="M54" s="41">
        <v>42.520237485493389</v>
      </c>
      <c r="N54" s="41">
        <v>18.645298885443022</v>
      </c>
      <c r="O54" s="41">
        <v>38.834463629063592</v>
      </c>
    </row>
    <row r="55" spans="1:15">
      <c r="A55" s="4" t="s">
        <v>464</v>
      </c>
      <c r="B55" s="41">
        <v>53.83</v>
      </c>
      <c r="C55" s="41" t="s">
        <v>180</v>
      </c>
      <c r="D55" s="41" t="s">
        <v>189</v>
      </c>
      <c r="E55" s="41">
        <v>26.37</v>
      </c>
      <c r="F55" s="41">
        <v>20.38</v>
      </c>
      <c r="G55" s="41">
        <v>1.1299999999999999</v>
      </c>
      <c r="I55" s="41">
        <v>101.71</v>
      </c>
      <c r="J55" s="41"/>
      <c r="K55" s="41">
        <f t="shared" si="6"/>
        <v>57.929014111270995</v>
      </c>
      <c r="M55" s="41">
        <v>2.2567395036545457</v>
      </c>
      <c r="N55" s="41">
        <v>41.104971363566563</v>
      </c>
      <c r="O55" s="41">
        <v>56.638289132778894</v>
      </c>
    </row>
    <row r="56" spans="1:15">
      <c r="A56" s="4" t="s">
        <v>465</v>
      </c>
      <c r="B56" s="41">
        <v>54.64</v>
      </c>
      <c r="C56" s="41" t="s">
        <v>180</v>
      </c>
      <c r="D56" s="41">
        <v>1.1299999999999999</v>
      </c>
      <c r="E56" s="41">
        <v>20.91</v>
      </c>
      <c r="F56" s="41">
        <v>24.16</v>
      </c>
      <c r="G56" s="41">
        <v>1.21</v>
      </c>
      <c r="I56" s="41">
        <v>102.05</v>
      </c>
      <c r="J56" s="41"/>
      <c r="K56" s="41">
        <f t="shared" si="6"/>
        <v>67.304812946265585</v>
      </c>
      <c r="M56" s="41">
        <v>2.3655573327056931</v>
      </c>
      <c r="N56" s="41">
        <v>31.906809050204547</v>
      </c>
      <c r="O56" s="41">
        <v>65.727633617089765</v>
      </c>
    </row>
    <row r="57" spans="1:15">
      <c r="A57" s="4" t="s">
        <v>466</v>
      </c>
      <c r="B57" s="41">
        <v>53.69</v>
      </c>
      <c r="C57" s="41" t="s">
        <v>180</v>
      </c>
      <c r="D57" s="41" t="s">
        <v>189</v>
      </c>
      <c r="E57" s="41">
        <v>26.5</v>
      </c>
      <c r="F57" s="41">
        <v>20.16</v>
      </c>
      <c r="G57" s="41">
        <v>0.82</v>
      </c>
      <c r="I57" s="41">
        <v>101.18</v>
      </c>
      <c r="J57" s="41"/>
      <c r="K57" s="41">
        <f t="shared" si="6"/>
        <v>57.544173221522456</v>
      </c>
      <c r="M57" s="41">
        <v>1.6546415217912451</v>
      </c>
      <c r="N57" s="41">
        <v>41.73661011871625</v>
      </c>
      <c r="O57" s="41">
        <v>56.608748359492488</v>
      </c>
    </row>
    <row r="58" spans="1:15">
      <c r="A58" s="4" t="s">
        <v>467</v>
      </c>
      <c r="B58" s="41">
        <v>54.93</v>
      </c>
      <c r="C58" s="41" t="s">
        <v>180</v>
      </c>
      <c r="D58" s="41">
        <v>2.13</v>
      </c>
      <c r="E58" s="41">
        <v>17.059999999999999</v>
      </c>
      <c r="F58" s="41">
        <v>26.86</v>
      </c>
      <c r="G58" s="41">
        <v>1.53</v>
      </c>
      <c r="I58" s="41">
        <v>102.51</v>
      </c>
      <c r="J58" s="41"/>
      <c r="K58" s="41">
        <f t="shared" si="6"/>
        <v>73.719393929663852</v>
      </c>
      <c r="M58" s="41">
        <v>2.9297450118860748</v>
      </c>
      <c r="N58" s="41">
        <v>25.497561737167601</v>
      </c>
      <c r="O58" s="41">
        <v>71.572693250946315</v>
      </c>
    </row>
    <row r="59" spans="1:15">
      <c r="A59" s="4" t="s">
        <v>468</v>
      </c>
      <c r="B59" s="41">
        <v>54.08</v>
      </c>
      <c r="C59" s="41" t="s">
        <v>180</v>
      </c>
      <c r="D59" s="41">
        <v>0.75</v>
      </c>
      <c r="E59" s="41">
        <v>22.49</v>
      </c>
      <c r="F59" s="41">
        <v>22.76</v>
      </c>
      <c r="G59" s="41">
        <v>1.21</v>
      </c>
      <c r="I59" s="41">
        <v>101.29</v>
      </c>
      <c r="J59" s="41"/>
      <c r="K59" s="41">
        <f t="shared" si="6"/>
        <v>64.324280706864556</v>
      </c>
      <c r="M59" s="41">
        <v>2.3990913603771529</v>
      </c>
      <c r="N59" s="41">
        <v>34.804235960926313</v>
      </c>
      <c r="O59" s="41">
        <v>62.796672678696538</v>
      </c>
    </row>
    <row r="60" spans="1:15">
      <c r="A60" s="4" t="s">
        <v>469</v>
      </c>
      <c r="B60" s="41">
        <v>53.39</v>
      </c>
      <c r="C60" s="41">
        <v>0.41</v>
      </c>
      <c r="D60" s="41">
        <v>1.79</v>
      </c>
      <c r="E60" s="41">
        <v>22.38</v>
      </c>
      <c r="F60" s="41">
        <v>22.54</v>
      </c>
      <c r="G60" s="41">
        <v>1.35</v>
      </c>
      <c r="I60" s="41">
        <v>101.85</v>
      </c>
      <c r="J60" s="41"/>
      <c r="K60" s="41">
        <f t="shared" si="6"/>
        <v>64.21382335179419</v>
      </c>
      <c r="M60" s="41">
        <v>2.6901132381665764</v>
      </c>
      <c r="N60" s="41">
        <v>34.80792286266162</v>
      </c>
      <c r="O60" s="41">
        <v>62.501963899171798</v>
      </c>
    </row>
    <row r="61" spans="1:15">
      <c r="A61" s="4" t="s">
        <v>470</v>
      </c>
      <c r="B61" s="41">
        <v>47.81</v>
      </c>
      <c r="C61" s="41">
        <v>1.48</v>
      </c>
      <c r="D61" s="41">
        <v>9.0500000000000007</v>
      </c>
      <c r="E61" s="41">
        <v>13.81</v>
      </c>
      <c r="F61" s="41">
        <v>14.75</v>
      </c>
      <c r="G61" s="41">
        <v>10.92</v>
      </c>
      <c r="I61" s="41">
        <v>99.16</v>
      </c>
      <c r="J61" s="41"/>
      <c r="K61" s="41">
        <f t="shared" si="6"/>
        <v>65.551781915371009</v>
      </c>
      <c r="M61" s="41">
        <v>25.861781135549727</v>
      </c>
      <c r="N61" s="41">
        <v>25.527642237449427</v>
      </c>
      <c r="O61" s="41">
        <v>48.610576627000853</v>
      </c>
    </row>
    <row r="62" spans="1:15">
      <c r="A62" s="4" t="s">
        <v>471</v>
      </c>
      <c r="B62" s="41">
        <v>53.47</v>
      </c>
      <c r="C62" s="41" t="s">
        <v>180</v>
      </c>
      <c r="D62" s="41" t="s">
        <v>189</v>
      </c>
      <c r="E62" s="41">
        <v>25.76</v>
      </c>
      <c r="F62" s="41">
        <v>19.93</v>
      </c>
      <c r="G62" s="41">
        <v>1.1299999999999999</v>
      </c>
      <c r="I62" s="41">
        <v>100.3</v>
      </c>
      <c r="J62" s="41"/>
      <c r="K62" s="41">
        <f t="shared" si="6"/>
        <v>57.95524040724117</v>
      </c>
      <c r="M62" s="41">
        <v>2.3075389249927176</v>
      </c>
      <c r="N62" s="41">
        <v>41.057989886182753</v>
      </c>
      <c r="O62" s="41">
        <v>56.634471188824541</v>
      </c>
    </row>
    <row r="63" spans="1:15">
      <c r="A63" s="4" t="s">
        <v>472</v>
      </c>
      <c r="B63" s="41">
        <v>53.73</v>
      </c>
      <c r="C63" s="41" t="s">
        <v>180</v>
      </c>
      <c r="D63" s="41" t="s">
        <v>189</v>
      </c>
      <c r="E63" s="41">
        <v>25.66</v>
      </c>
      <c r="F63" s="41">
        <v>20.78</v>
      </c>
      <c r="G63" s="41">
        <v>0.98</v>
      </c>
      <c r="I63" s="41">
        <v>101.14</v>
      </c>
      <c r="J63" s="41"/>
      <c r="K63" s="41">
        <f t="shared" si="6"/>
        <v>59.063489914500678</v>
      </c>
      <c r="M63" s="41">
        <v>1.9629562599683661</v>
      </c>
      <c r="N63" s="41">
        <v>40.116444178413161</v>
      </c>
      <c r="O63" s="41">
        <v>57.920599561618467</v>
      </c>
    </row>
    <row r="64" spans="1:15">
      <c r="A64" s="4" t="s">
        <v>473</v>
      </c>
      <c r="B64" s="41">
        <v>54.01</v>
      </c>
      <c r="C64" s="41" t="s">
        <v>180</v>
      </c>
      <c r="D64" s="41">
        <v>0.8</v>
      </c>
      <c r="E64" s="41">
        <v>10.95</v>
      </c>
      <c r="F64" s="41">
        <v>13.88</v>
      </c>
      <c r="G64" s="41">
        <v>21.6</v>
      </c>
      <c r="I64" s="41">
        <v>101.24</v>
      </c>
      <c r="J64" s="41"/>
      <c r="K64" s="41">
        <f t="shared" si="6"/>
        <v>69.309791086670629</v>
      </c>
      <c r="M64" s="41">
        <v>43.670296697376536</v>
      </c>
      <c r="N64" s="41">
        <v>17.279363588454725</v>
      </c>
      <c r="O64" s="41">
        <v>39.050339714168743</v>
      </c>
    </row>
    <row r="65" spans="1:15">
      <c r="A65" s="4" t="s">
        <v>474</v>
      </c>
      <c r="B65" s="41">
        <v>52.76</v>
      </c>
      <c r="C65" s="41">
        <v>0.28000000000000003</v>
      </c>
      <c r="D65" s="41">
        <v>0.75</v>
      </c>
      <c r="E65" s="41">
        <v>29.22</v>
      </c>
      <c r="F65" s="41">
        <v>17.66</v>
      </c>
      <c r="G65" s="41">
        <v>1.24</v>
      </c>
      <c r="I65" s="41">
        <v>101.9</v>
      </c>
      <c r="J65" s="41"/>
      <c r="K65" s="41">
        <f t="shared" si="6"/>
        <v>51.848701766552693</v>
      </c>
      <c r="M65" s="41">
        <v>2.5503039942661574</v>
      </c>
      <c r="N65" s="41">
        <v>46.906357583166034</v>
      </c>
      <c r="O65" s="41">
        <v>50.5433384225678</v>
      </c>
    </row>
    <row r="66" spans="1:15">
      <c r="A66" s="4" t="s">
        <v>475</v>
      </c>
      <c r="B66" s="41">
        <v>49.63</v>
      </c>
      <c r="C66" s="41" t="s">
        <v>180</v>
      </c>
      <c r="D66" s="41" t="s">
        <v>189</v>
      </c>
      <c r="E66" s="41">
        <v>39.79</v>
      </c>
      <c r="F66" s="41">
        <v>9.11</v>
      </c>
      <c r="G66" s="41">
        <v>1.28</v>
      </c>
      <c r="I66" s="41">
        <v>101.34</v>
      </c>
      <c r="J66" s="41"/>
      <c r="K66" s="41">
        <f t="shared" si="6"/>
        <v>28.972708165846118</v>
      </c>
      <c r="M66" s="41">
        <v>2.8435704088603244</v>
      </c>
      <c r="N66" s="41">
        <v>68.993660633746671</v>
      </c>
      <c r="O66" s="41">
        <v>28.162768957392998</v>
      </c>
    </row>
    <row r="67" spans="1:15">
      <c r="A67" s="4" t="s">
        <v>476</v>
      </c>
      <c r="B67" s="41">
        <v>50.52</v>
      </c>
      <c r="C67" s="41" t="s">
        <v>180</v>
      </c>
      <c r="D67" s="41" t="s">
        <v>189</v>
      </c>
      <c r="E67" s="41">
        <v>39.229999999999997</v>
      </c>
      <c r="F67" s="41">
        <v>10.17</v>
      </c>
      <c r="G67" s="41">
        <v>1.04</v>
      </c>
      <c r="I67" s="41">
        <v>100.97</v>
      </c>
      <c r="J67" s="41"/>
      <c r="K67" s="41">
        <f t="shared" si="6"/>
        <v>31.594578515257393</v>
      </c>
      <c r="M67" s="41">
        <v>2.2701574475675819</v>
      </c>
      <c r="N67" s="41">
        <v>66.837805197068079</v>
      </c>
      <c r="O67" s="41">
        <v>30.892037355364337</v>
      </c>
    </row>
    <row r="68" spans="1:15">
      <c r="A68" s="4" t="s">
        <v>477</v>
      </c>
      <c r="B68" s="41">
        <v>54.81</v>
      </c>
      <c r="C68" s="41" t="s">
        <v>180</v>
      </c>
      <c r="D68" s="41">
        <v>1.1399999999999999</v>
      </c>
      <c r="E68" s="41">
        <v>20.69</v>
      </c>
      <c r="F68" s="41">
        <v>23.74</v>
      </c>
      <c r="G68" s="41">
        <v>1.46</v>
      </c>
      <c r="I68" s="41">
        <v>101.85</v>
      </c>
      <c r="J68" s="41"/>
      <c r="K68" s="41">
        <f t="shared" si="6"/>
        <v>67.151471887718699</v>
      </c>
      <c r="M68" s="41">
        <v>2.8828363922251432</v>
      </c>
      <c r="N68" s="41">
        <v>31.886647680042625</v>
      </c>
      <c r="O68" s="41">
        <v>65.230515927732228</v>
      </c>
    </row>
    <row r="69" spans="1:15">
      <c r="A69" s="4" t="s">
        <v>478</v>
      </c>
      <c r="B69" s="41">
        <v>51.8</v>
      </c>
      <c r="C69" s="41" t="s">
        <v>180</v>
      </c>
      <c r="D69" s="41">
        <v>0.73</v>
      </c>
      <c r="E69" s="41">
        <v>33.22</v>
      </c>
      <c r="F69" s="41">
        <v>14.49</v>
      </c>
      <c r="G69" s="41">
        <v>1.4</v>
      </c>
      <c r="I69" s="41">
        <v>101.65</v>
      </c>
      <c r="J69" s="41"/>
      <c r="K69" s="41">
        <f t="shared" si="6"/>
        <v>43.729183724593852</v>
      </c>
      <c r="M69" s="41">
        <v>2.9478364202097476</v>
      </c>
      <c r="N69" s="41">
        <v>54.595419219752941</v>
      </c>
      <c r="O69" s="41">
        <v>42.45674436003732</v>
      </c>
    </row>
    <row r="70" spans="1:15">
      <c r="A70" s="4" t="s">
        <v>479</v>
      </c>
      <c r="B70" s="41">
        <v>54.07</v>
      </c>
      <c r="C70" s="41" t="s">
        <v>180</v>
      </c>
      <c r="D70" s="41" t="s">
        <v>189</v>
      </c>
      <c r="E70" s="41">
        <v>26.21</v>
      </c>
      <c r="F70" s="41">
        <v>20.53</v>
      </c>
      <c r="G70" s="41">
        <v>0.99</v>
      </c>
      <c r="I70" s="41">
        <v>101.8</v>
      </c>
      <c r="J70" s="41"/>
      <c r="K70" s="41">
        <f t="shared" si="6"/>
        <v>58.255704720001489</v>
      </c>
      <c r="M70" s="41">
        <v>1.9793629938204202</v>
      </c>
      <c r="N70" s="41">
        <v>40.901431238414801</v>
      </c>
      <c r="O70" s="41">
        <v>57.119205767764782</v>
      </c>
    </row>
    <row r="71" spans="1:15">
      <c r="A71" s="4" t="s">
        <v>480</v>
      </c>
      <c r="B71" s="41">
        <v>53.23</v>
      </c>
      <c r="C71" s="41" t="s">
        <v>180</v>
      </c>
      <c r="D71" s="41" t="s">
        <v>189</v>
      </c>
      <c r="E71" s="41">
        <v>26.37</v>
      </c>
      <c r="F71" s="41">
        <v>19.88</v>
      </c>
      <c r="G71" s="41">
        <v>0.98</v>
      </c>
      <c r="I71" s="41">
        <v>100.47</v>
      </c>
      <c r="J71" s="41"/>
      <c r="K71" s="41">
        <f t="shared" si="6"/>
        <v>57.322471632608398</v>
      </c>
      <c r="M71" s="41">
        <v>1.9907993600171858</v>
      </c>
      <c r="N71" s="41">
        <v>41.811214140208072</v>
      </c>
      <c r="O71" s="41">
        <v>56.197986499774743</v>
      </c>
    </row>
    <row r="72" spans="1:15">
      <c r="A72" s="4" t="s">
        <v>481</v>
      </c>
      <c r="B72" s="41">
        <v>54.36</v>
      </c>
      <c r="C72" s="41" t="s">
        <v>180</v>
      </c>
      <c r="D72" s="41" t="s">
        <v>189</v>
      </c>
      <c r="E72" s="41">
        <v>24.32</v>
      </c>
      <c r="F72" s="41">
        <v>21.98</v>
      </c>
      <c r="G72" s="41">
        <v>0.95</v>
      </c>
      <c r="I72" s="41">
        <v>101.6</v>
      </c>
      <c r="J72" s="41"/>
      <c r="K72" s="41">
        <f t="shared" si="6"/>
        <v>61.688960465316278</v>
      </c>
      <c r="M72" s="41">
        <v>1.8804923491836476</v>
      </c>
      <c r="N72" s="41">
        <v>37.574461797088453</v>
      </c>
      <c r="O72" s="41">
        <v>60.545045853727899</v>
      </c>
    </row>
    <row r="73" spans="1:15">
      <c r="A73" s="4" t="s">
        <v>482</v>
      </c>
      <c r="B73" s="41">
        <v>50.29</v>
      </c>
      <c r="C73" s="41" t="s">
        <v>180</v>
      </c>
      <c r="D73" s="41" t="s">
        <v>189</v>
      </c>
      <c r="E73" s="41">
        <v>39.11</v>
      </c>
      <c r="F73" s="41">
        <v>10.02</v>
      </c>
      <c r="G73" s="41">
        <v>1.19</v>
      </c>
      <c r="I73" s="41">
        <v>100.62</v>
      </c>
      <c r="J73" s="41"/>
      <c r="K73" s="41">
        <f t="shared" si="6"/>
        <v>31.340203670636779</v>
      </c>
      <c r="M73" s="41">
        <v>2.6062538956762116</v>
      </c>
      <c r="N73" s="41">
        <v>66.855756674947258</v>
      </c>
      <c r="O73" s="41">
        <v>30.537989429376523</v>
      </c>
    </row>
    <row r="74" spans="1:15">
      <c r="A74" s="4" t="s">
        <v>483</v>
      </c>
      <c r="B74" s="41">
        <v>53.98</v>
      </c>
      <c r="C74" s="41" t="s">
        <v>180</v>
      </c>
      <c r="D74" s="41" t="s">
        <v>189</v>
      </c>
      <c r="E74" s="41">
        <v>26.25</v>
      </c>
      <c r="F74" s="41">
        <v>20.260000000000002</v>
      </c>
      <c r="G74" s="41">
        <v>1.01</v>
      </c>
      <c r="I74" s="41">
        <v>101.51</v>
      </c>
      <c r="J74" s="41"/>
      <c r="K74" s="41">
        <f t="shared" si="6"/>
        <v>57.896242969772061</v>
      </c>
      <c r="M74" s="41">
        <v>2.0325371073531344</v>
      </c>
      <c r="N74" s="41">
        <v>41.231359001971228</v>
      </c>
      <c r="O74" s="41">
        <v>56.736103890675636</v>
      </c>
    </row>
    <row r="75" spans="1:15">
      <c r="A75" s="4" t="s">
        <v>484</v>
      </c>
      <c r="B75" s="41">
        <v>53.69</v>
      </c>
      <c r="C75" s="41" t="s">
        <v>180</v>
      </c>
      <c r="D75" s="41" t="s">
        <v>189</v>
      </c>
      <c r="E75" s="41">
        <v>26.63</v>
      </c>
      <c r="F75" s="41">
        <v>20.399999999999999</v>
      </c>
      <c r="G75" s="41">
        <v>0.96</v>
      </c>
      <c r="I75" s="41">
        <v>101.69</v>
      </c>
      <c r="J75" s="41"/>
      <c r="K75" s="41">
        <f t="shared" si="6"/>
        <v>57.713653247614474</v>
      </c>
      <c r="M75" s="41">
        <v>1.9149061867907755</v>
      </c>
      <c r="N75" s="41">
        <v>41.459939897612017</v>
      </c>
      <c r="O75" s="41">
        <v>56.625153915597203</v>
      </c>
    </row>
    <row r="76" spans="1:15">
      <c r="A76" s="4" t="s">
        <v>485</v>
      </c>
      <c r="B76" s="41">
        <v>53.52</v>
      </c>
      <c r="C76" s="41" t="s">
        <v>180</v>
      </c>
      <c r="D76" s="41" t="s">
        <v>189</v>
      </c>
      <c r="E76" s="41">
        <v>26.79</v>
      </c>
      <c r="F76" s="41">
        <v>20.18</v>
      </c>
      <c r="G76" s="41">
        <v>0.95</v>
      </c>
      <c r="I76" s="41">
        <v>101.45</v>
      </c>
      <c r="J76" s="41"/>
      <c r="K76" s="41">
        <f t="shared" si="6"/>
        <v>57.302315427628599</v>
      </c>
      <c r="M76" s="41">
        <v>1.9022163589105923</v>
      </c>
      <c r="N76" s="41">
        <v>41.86877486565497</v>
      </c>
      <c r="O76" s="41">
        <v>56.229008775434444</v>
      </c>
    </row>
    <row r="77" spans="1:15">
      <c r="A77" s="4" t="s">
        <v>486</v>
      </c>
      <c r="B77" s="41">
        <v>56.45</v>
      </c>
      <c r="C77" s="41" t="s">
        <v>180</v>
      </c>
      <c r="D77" s="41">
        <v>1.65</v>
      </c>
      <c r="E77" s="41">
        <v>13.3</v>
      </c>
      <c r="F77" s="41">
        <v>29.1</v>
      </c>
      <c r="G77" s="41">
        <v>1.6</v>
      </c>
      <c r="I77" s="41">
        <v>102.11</v>
      </c>
      <c r="J77" s="41"/>
      <c r="K77" s="41">
        <f t="shared" si="6"/>
        <v>79.584210987403679</v>
      </c>
      <c r="M77" s="41">
        <v>3.0490512127547218</v>
      </c>
      <c r="N77" s="41">
        <v>19.782337628306262</v>
      </c>
      <c r="O77" s="41">
        <v>77.168611158939015</v>
      </c>
    </row>
    <row r="78" spans="1:15">
      <c r="A78" s="4" t="s">
        <v>487</v>
      </c>
      <c r="B78" s="41">
        <v>53.76</v>
      </c>
      <c r="C78" s="41" t="s">
        <v>180</v>
      </c>
      <c r="D78" s="41" t="s">
        <v>189</v>
      </c>
      <c r="E78" s="41">
        <v>26.6</v>
      </c>
      <c r="F78" s="41">
        <v>20.39</v>
      </c>
      <c r="G78" s="41">
        <v>1.02</v>
      </c>
      <c r="I78" s="41">
        <v>101.78</v>
      </c>
      <c r="J78" s="41"/>
      <c r="K78" s="41">
        <f t="shared" si="6"/>
        <v>57.729195238767474</v>
      </c>
      <c r="M78" s="41">
        <v>2.0336682484216979</v>
      </c>
      <c r="N78" s="41">
        <v>41.394515656004508</v>
      </c>
      <c r="O78" s="41">
        <v>56.571816095573816</v>
      </c>
    </row>
    <row r="79" spans="1:15">
      <c r="A79" s="4" t="s">
        <v>488</v>
      </c>
      <c r="B79" s="41">
        <v>54.57</v>
      </c>
      <c r="C79" s="41">
        <v>0.34</v>
      </c>
      <c r="D79" s="41">
        <v>1.34</v>
      </c>
      <c r="E79" s="41">
        <v>18.86</v>
      </c>
      <c r="F79" s="41">
        <v>25.31</v>
      </c>
      <c r="G79" s="41">
        <v>1.47</v>
      </c>
      <c r="I79" s="41">
        <v>101.9</v>
      </c>
      <c r="J79" s="41"/>
      <c r="K79" s="41">
        <f t="shared" si="6"/>
        <v>70.509708549514301</v>
      </c>
      <c r="M79" s="41">
        <v>2.8593114501228407</v>
      </c>
      <c r="N79" s="41">
        <v>28.633012940580908</v>
      </c>
      <c r="O79" s="41">
        <v>68.507675609296243</v>
      </c>
    </row>
    <row r="80" spans="1:15">
      <c r="A80" s="4" t="s">
        <v>489</v>
      </c>
      <c r="B80" s="41">
        <v>54.07</v>
      </c>
      <c r="C80" s="41">
        <v>0.28999999999999998</v>
      </c>
      <c r="D80" s="41">
        <v>1.06</v>
      </c>
      <c r="E80" s="41">
        <v>22.84</v>
      </c>
      <c r="F80" s="41">
        <v>22.1</v>
      </c>
      <c r="G80" s="41">
        <v>1.54</v>
      </c>
      <c r="I80" s="41">
        <v>101.91</v>
      </c>
      <c r="J80" s="41"/>
      <c r="K80" s="41">
        <f t="shared" si="6"/>
        <v>63.288120126099223</v>
      </c>
      <c r="M80" s="41">
        <v>3.0725944259757068</v>
      </c>
      <c r="N80" s="41">
        <v>35.568196903136148</v>
      </c>
      <c r="O80" s="41">
        <v>61.359208670888151</v>
      </c>
    </row>
    <row r="81" spans="1:15">
      <c r="A81" s="4" t="s">
        <v>490</v>
      </c>
      <c r="B81" s="41">
        <v>54.86</v>
      </c>
      <c r="C81" s="41" t="s">
        <v>180</v>
      </c>
      <c r="D81" s="41">
        <v>1.05</v>
      </c>
      <c r="E81" s="41">
        <v>20.48</v>
      </c>
      <c r="F81" s="41">
        <v>24.25</v>
      </c>
      <c r="G81" s="41">
        <v>1.37</v>
      </c>
      <c r="I81" s="41">
        <v>102.01</v>
      </c>
      <c r="J81" s="41"/>
      <c r="K81" s="41">
        <f t="shared" si="6"/>
        <v>67.841576874911851</v>
      </c>
      <c r="M81" s="41">
        <v>2.6809989428334906</v>
      </c>
      <c r="N81" s="41">
        <v>31.281477695572306</v>
      </c>
      <c r="O81" s="41">
        <v>66.037523361594197</v>
      </c>
    </row>
    <row r="82" spans="1:15">
      <c r="A82" s="4" t="s">
        <v>491</v>
      </c>
      <c r="B82" s="41">
        <v>53.85</v>
      </c>
      <c r="C82" s="41" t="s">
        <v>180</v>
      </c>
      <c r="D82" s="41">
        <v>2.08</v>
      </c>
      <c r="E82" s="41">
        <v>9.32</v>
      </c>
      <c r="F82" s="41">
        <v>16.03</v>
      </c>
      <c r="G82" s="41">
        <v>20.84</v>
      </c>
      <c r="I82" s="41">
        <v>102.12</v>
      </c>
      <c r="J82" s="41"/>
      <c r="K82" s="41">
        <f t="shared" si="6"/>
        <v>75.395761684844913</v>
      </c>
      <c r="M82" s="41">
        <v>41.33185455723352</v>
      </c>
      <c r="N82" s="41">
        <v>14.427275421356068</v>
      </c>
      <c r="O82" s="41">
        <v>44.240870021410423</v>
      </c>
    </row>
    <row r="83" spans="1:15">
      <c r="A83" s="4" t="s">
        <v>492</v>
      </c>
      <c r="B83" s="41">
        <v>54.4</v>
      </c>
      <c r="C83" s="41" t="s">
        <v>180</v>
      </c>
      <c r="D83" s="41">
        <v>0.7</v>
      </c>
      <c r="E83" s="41">
        <v>23.25</v>
      </c>
      <c r="F83" s="41">
        <v>22.63</v>
      </c>
      <c r="G83" s="41">
        <v>1.3</v>
      </c>
      <c r="I83" s="41">
        <v>102.28</v>
      </c>
      <c r="J83" s="41"/>
      <c r="K83" s="41">
        <f t="shared" si="6"/>
        <v>63.42525926015562</v>
      </c>
      <c r="M83" s="41">
        <v>2.5521196934961972</v>
      </c>
      <c r="N83" s="41">
        <v>35.625574472051305</v>
      </c>
      <c r="O83" s="41">
        <v>61.822305834452493</v>
      </c>
    </row>
    <row r="84" spans="1:15">
      <c r="A84" s="4" t="s">
        <v>493</v>
      </c>
      <c r="B84" s="41">
        <v>52.46</v>
      </c>
      <c r="C84" s="41" t="s">
        <v>180</v>
      </c>
      <c r="D84" s="41" t="s">
        <v>189</v>
      </c>
      <c r="E84" s="41">
        <v>32.28</v>
      </c>
      <c r="F84" s="41">
        <v>15.85</v>
      </c>
      <c r="G84" s="41">
        <v>0.89</v>
      </c>
      <c r="I84" s="41">
        <v>101.47</v>
      </c>
      <c r="J84" s="41"/>
      <c r="K84" s="41">
        <f t="shared" si="6"/>
        <v>46.661341892334043</v>
      </c>
      <c r="M84" s="41">
        <v>1.8487244501677289</v>
      </c>
      <c r="N84" s="41">
        <v>52.335567389916783</v>
      </c>
      <c r="O84" s="41">
        <v>45.815708159915488</v>
      </c>
    </row>
    <row r="85" spans="1:15">
      <c r="A85" s="4" t="s">
        <v>494</v>
      </c>
      <c r="B85" s="41">
        <v>51.18</v>
      </c>
      <c r="C85" s="41" t="s">
        <v>180</v>
      </c>
      <c r="D85" s="41" t="s">
        <v>189</v>
      </c>
      <c r="E85" s="41">
        <v>35.61</v>
      </c>
      <c r="F85" s="41">
        <v>12.36</v>
      </c>
      <c r="G85" s="41">
        <v>1.68</v>
      </c>
      <c r="I85" s="41">
        <v>100.83</v>
      </c>
      <c r="J85" s="41"/>
      <c r="K85" s="41">
        <f t="shared" si="6"/>
        <v>38.210383413612128</v>
      </c>
      <c r="M85" s="41">
        <v>3.5994451811528689</v>
      </c>
      <c r="N85" s="41">
        <v>59.549687691618402</v>
      </c>
      <c r="O85" s="41">
        <v>36.850867127228732</v>
      </c>
    </row>
    <row r="86" spans="1:15">
      <c r="A86" s="4" t="s">
        <v>495</v>
      </c>
      <c r="B86" s="41">
        <v>53.95</v>
      </c>
      <c r="C86" s="41" t="s">
        <v>180</v>
      </c>
      <c r="D86" s="41" t="s">
        <v>189</v>
      </c>
      <c r="E86" s="41">
        <v>26.31</v>
      </c>
      <c r="F86" s="41">
        <v>20.32</v>
      </c>
      <c r="G86" s="41">
        <v>0.97</v>
      </c>
      <c r="I86" s="41">
        <v>101.55</v>
      </c>
      <c r="J86" s="41"/>
      <c r="K86" s="41">
        <f t="shared" si="6"/>
        <v>57.912672287080099</v>
      </c>
      <c r="M86" s="41">
        <v>1.9484987905634077</v>
      </c>
      <c r="N86" s="41">
        <v>41.250620613088266</v>
      </c>
      <c r="O86" s="41">
        <v>56.800880596348335</v>
      </c>
    </row>
    <row r="87" spans="1:15">
      <c r="A87" s="4" t="s">
        <v>496</v>
      </c>
      <c r="B87" s="41">
        <v>54.31</v>
      </c>
      <c r="C87" s="41" t="s">
        <v>180</v>
      </c>
      <c r="D87" s="41" t="s">
        <v>189</v>
      </c>
      <c r="E87" s="41">
        <v>25.93</v>
      </c>
      <c r="F87" s="41">
        <v>21.02</v>
      </c>
      <c r="G87" s="41">
        <v>0.99</v>
      </c>
      <c r="I87" s="41">
        <v>102.25</v>
      </c>
      <c r="J87" s="41"/>
      <c r="K87" s="41">
        <f t="shared" si="6"/>
        <v>59.08805640872049</v>
      </c>
      <c r="M87" s="41">
        <v>1.9611955469038846</v>
      </c>
      <c r="N87" s="41">
        <v>40.093083005288662</v>
      </c>
      <c r="O87" s="41">
        <v>57.945721447807465</v>
      </c>
    </row>
    <row r="88" spans="1:15">
      <c r="A88" s="4" t="s">
        <v>497</v>
      </c>
      <c r="B88" s="41">
        <v>54.26</v>
      </c>
      <c r="C88" s="41" t="s">
        <v>180</v>
      </c>
      <c r="D88" s="41" t="s">
        <v>189</v>
      </c>
      <c r="E88" s="41">
        <v>26.33</v>
      </c>
      <c r="F88" s="41">
        <v>20.58</v>
      </c>
      <c r="G88" s="41">
        <v>1.03</v>
      </c>
      <c r="I88" s="41">
        <v>102.21</v>
      </c>
      <c r="J88" s="41"/>
      <c r="K88" s="41">
        <f t="shared" si="6"/>
        <v>58.203764618947254</v>
      </c>
      <c r="M88" s="41">
        <v>2.0510030229387159</v>
      </c>
      <c r="N88" s="41">
        <v>40.922406713422603</v>
      </c>
      <c r="O88" s="41">
        <v>57.026590263638674</v>
      </c>
    </row>
    <row r="89" spans="1:15">
      <c r="A89" s="4" t="s">
        <v>498</v>
      </c>
      <c r="B89" s="41">
        <v>53.25</v>
      </c>
      <c r="C89" s="41" t="s">
        <v>180</v>
      </c>
      <c r="D89" s="41" t="s">
        <v>189</v>
      </c>
      <c r="E89" s="41">
        <v>25.86</v>
      </c>
      <c r="F89" s="41">
        <v>20.16</v>
      </c>
      <c r="G89" s="41">
        <v>1.25</v>
      </c>
      <c r="I89" s="41">
        <v>100.53</v>
      </c>
      <c r="J89" s="41"/>
      <c r="K89" s="41">
        <f t="shared" si="6"/>
        <v>58.140313924148259</v>
      </c>
      <c r="M89" s="41">
        <v>2.5258631951356789</v>
      </c>
      <c r="N89" s="41">
        <v>40.785854423891791</v>
      </c>
      <c r="O89" s="41">
        <v>56.688282380972524</v>
      </c>
    </row>
    <row r="90" spans="1:15">
      <c r="A90" s="4" t="s">
        <v>499</v>
      </c>
      <c r="B90" s="41">
        <v>54.59</v>
      </c>
      <c r="C90" s="41" t="s">
        <v>180</v>
      </c>
      <c r="D90" s="41">
        <v>1.41</v>
      </c>
      <c r="E90" s="41">
        <v>21.56</v>
      </c>
      <c r="F90" s="41">
        <v>24.36</v>
      </c>
      <c r="G90" s="41">
        <v>0.47</v>
      </c>
      <c r="I90" s="41">
        <v>102.38</v>
      </c>
      <c r="J90" s="41"/>
      <c r="K90" s="41">
        <f t="shared" si="6"/>
        <v>66.810699808550012</v>
      </c>
      <c r="M90" s="41">
        <v>0.91803358676062208</v>
      </c>
      <c r="N90" s="41">
        <v>32.86931863491462</v>
      </c>
      <c r="O90" s="41">
        <v>66.212647778324765</v>
      </c>
    </row>
    <row r="91" spans="1:15">
      <c r="A91" s="4" t="s">
        <v>500</v>
      </c>
      <c r="B91" s="41">
        <v>53.91</v>
      </c>
      <c r="C91" s="41" t="s">
        <v>180</v>
      </c>
      <c r="D91" s="41" t="s">
        <v>189</v>
      </c>
      <c r="E91" s="41">
        <v>26.44</v>
      </c>
      <c r="F91" s="41">
        <v>20.68</v>
      </c>
      <c r="G91" s="41">
        <v>1.02</v>
      </c>
      <c r="I91" s="41">
        <v>102.06</v>
      </c>
      <c r="J91" s="41"/>
      <c r="K91" s="41">
        <f t="shared" si="6"/>
        <v>58.220264151357689</v>
      </c>
      <c r="M91" s="41">
        <v>2.0224313763096977</v>
      </c>
      <c r="N91" s="41">
        <v>40.918179757206062</v>
      </c>
      <c r="O91" s="41">
        <v>57.059388866484241</v>
      </c>
    </row>
    <row r="92" spans="1:15">
      <c r="A92" s="4" t="s">
        <v>501</v>
      </c>
      <c r="B92" s="41">
        <v>53.67</v>
      </c>
      <c r="C92" s="41" t="s">
        <v>180</v>
      </c>
      <c r="D92" s="41" t="s">
        <v>189</v>
      </c>
      <c r="E92" s="41">
        <v>26.73</v>
      </c>
      <c r="F92" s="41">
        <v>20.29</v>
      </c>
      <c r="G92" s="41">
        <v>0.95</v>
      </c>
      <c r="I92" s="41">
        <v>101.65</v>
      </c>
      <c r="J92" s="41"/>
      <c r="K92" s="41">
        <f t="shared" si="6"/>
        <v>57.490072181152549</v>
      </c>
      <c r="M92" s="41">
        <v>1.8981783643308117</v>
      </c>
      <c r="N92" s="41">
        <v>41.686324500806364</v>
      </c>
      <c r="O92" s="41">
        <v>56.415497134862825</v>
      </c>
    </row>
    <row r="93" spans="1:15">
      <c r="A93" s="4" t="s">
        <v>502</v>
      </c>
      <c r="B93" s="41">
        <v>53.55</v>
      </c>
      <c r="C93" s="41" t="s">
        <v>180</v>
      </c>
      <c r="D93" s="41" t="s">
        <v>189</v>
      </c>
      <c r="E93" s="41">
        <v>27.5</v>
      </c>
      <c r="F93" s="41">
        <v>19.27</v>
      </c>
      <c r="G93" s="41">
        <v>1.26</v>
      </c>
      <c r="I93" s="41">
        <v>101.59</v>
      </c>
      <c r="J93" s="41"/>
      <c r="K93" s="41">
        <f t="shared" si="6"/>
        <v>55.524761661682398</v>
      </c>
      <c r="M93" s="41">
        <v>2.5434205404442785</v>
      </c>
      <c r="N93" s="41">
        <v>43.327292943557083</v>
      </c>
      <c r="O93" s="41">
        <v>54.129286515998629</v>
      </c>
    </row>
    <row r="94" spans="1:15">
      <c r="A94" s="4" t="s">
        <v>503</v>
      </c>
      <c r="B94" s="41">
        <v>51.1</v>
      </c>
      <c r="C94" s="41" t="s">
        <v>180</v>
      </c>
      <c r="D94" s="41" t="s">
        <v>189</v>
      </c>
      <c r="E94" s="41">
        <v>37.729999999999997</v>
      </c>
      <c r="F94" s="41">
        <v>11.73</v>
      </c>
      <c r="G94" s="41">
        <v>1</v>
      </c>
      <c r="I94" s="41">
        <v>101.56</v>
      </c>
      <c r="J94" s="41"/>
      <c r="K94" s="41">
        <f t="shared" si="6"/>
        <v>35.645754302327006</v>
      </c>
      <c r="M94" s="41">
        <v>2.1380373929524765</v>
      </c>
      <c r="N94" s="41">
        <v>62.962698662328684</v>
      </c>
      <c r="O94" s="41">
        <v>34.899263944718847</v>
      </c>
    </row>
    <row r="95" spans="1:15">
      <c r="A95" s="4" t="s">
        <v>504</v>
      </c>
      <c r="B95" s="41">
        <v>54.26</v>
      </c>
      <c r="C95" s="41" t="s">
        <v>180</v>
      </c>
      <c r="D95" s="41" t="s">
        <v>189</v>
      </c>
      <c r="E95" s="41">
        <v>26.54</v>
      </c>
      <c r="F95" s="41">
        <v>20.72</v>
      </c>
      <c r="G95" s="41">
        <v>0.99</v>
      </c>
      <c r="I95" s="41">
        <v>102.51</v>
      </c>
      <c r="J95" s="41"/>
      <c r="K95" s="41">
        <f t="shared" si="6"/>
        <v>58.175436346274012</v>
      </c>
      <c r="M95" s="41">
        <v>1.9589197452701868</v>
      </c>
      <c r="N95" s="41">
        <v>40.988648638275869</v>
      </c>
      <c r="O95" s="41">
        <v>57.052431616453944</v>
      </c>
    </row>
    <row r="96" spans="1:15">
      <c r="A96" s="4" t="s">
        <v>505</v>
      </c>
      <c r="B96" s="41">
        <v>51.99</v>
      </c>
      <c r="C96" s="41" t="s">
        <v>180</v>
      </c>
      <c r="D96" s="41" t="s">
        <v>189</v>
      </c>
      <c r="E96" s="41">
        <v>33.130000000000003</v>
      </c>
      <c r="F96" s="41">
        <v>14.96</v>
      </c>
      <c r="G96" s="41">
        <v>1.52</v>
      </c>
      <c r="I96" s="41">
        <v>101.59</v>
      </c>
      <c r="J96" s="41"/>
      <c r="K96" s="41">
        <f t="shared" si="6"/>
        <v>44.583186504443056</v>
      </c>
      <c r="M96" s="41">
        <v>3.1537725148836917</v>
      </c>
      <c r="N96" s="41">
        <v>53.652435905274743</v>
      </c>
      <c r="O96" s="41">
        <v>43.193791579841566</v>
      </c>
    </row>
    <row r="97" spans="1:15">
      <c r="A97" s="4" t="s">
        <v>506</v>
      </c>
      <c r="B97" s="41">
        <v>54.37</v>
      </c>
      <c r="C97" s="41" t="s">
        <v>180</v>
      </c>
      <c r="D97" s="41">
        <v>1.05</v>
      </c>
      <c r="E97" s="41">
        <v>21.49</v>
      </c>
      <c r="F97" s="41">
        <v>23.85</v>
      </c>
      <c r="G97" s="41">
        <v>0.88</v>
      </c>
      <c r="I97" s="41">
        <v>101.64</v>
      </c>
      <c r="J97" s="41"/>
      <c r="K97" s="41">
        <f t="shared" si="6"/>
        <v>66.412459758221615</v>
      </c>
      <c r="M97" s="41">
        <v>1.7308507206306865</v>
      </c>
      <c r="N97" s="41">
        <v>32.990932336855536</v>
      </c>
      <c r="O97" s="41">
        <v>65.278216942513779</v>
      </c>
    </row>
    <row r="98" spans="1:15">
      <c r="A98" s="4" t="s">
        <v>507</v>
      </c>
      <c r="B98" s="41">
        <v>53.32</v>
      </c>
      <c r="C98" s="41" t="s">
        <v>180</v>
      </c>
      <c r="D98" s="41" t="s">
        <v>189</v>
      </c>
      <c r="E98" s="41">
        <v>25.98</v>
      </c>
      <c r="F98" s="41">
        <v>20.3</v>
      </c>
      <c r="G98" s="41">
        <v>1.0900000000000001</v>
      </c>
      <c r="I98" s="41">
        <v>100.68</v>
      </c>
      <c r="J98" s="41"/>
      <c r="K98" s="41">
        <f t="shared" si="6"/>
        <v>58.196055633503086</v>
      </c>
      <c r="M98" s="41">
        <v>2.1968492539434683</v>
      </c>
      <c r="N98" s="41">
        <v>40.869011945971408</v>
      </c>
      <c r="O98" s="41">
        <v>56.934138800085123</v>
      </c>
    </row>
    <row r="99" spans="1:15">
      <c r="A99" s="4" t="s">
        <v>508</v>
      </c>
      <c r="B99" s="41">
        <v>53.23</v>
      </c>
      <c r="C99" s="41" t="s">
        <v>180</v>
      </c>
      <c r="D99" s="41" t="s">
        <v>189</v>
      </c>
      <c r="E99" s="41">
        <v>25.92</v>
      </c>
      <c r="F99" s="41">
        <v>20.02</v>
      </c>
      <c r="G99" s="41">
        <v>0.91</v>
      </c>
      <c r="I99" s="41">
        <v>100.96</v>
      </c>
      <c r="J99" s="41"/>
      <c r="K99" s="41">
        <f t="shared" si="6"/>
        <v>57.91414384781379</v>
      </c>
      <c r="M99" s="41">
        <v>1.8571411674427978</v>
      </c>
      <c r="N99" s="41">
        <v>41.287611022526782</v>
      </c>
      <c r="O99" s="41">
        <v>56.855247810030427</v>
      </c>
    </row>
    <row r="100" spans="1:15">
      <c r="A100" s="4" t="s">
        <v>509</v>
      </c>
      <c r="B100" s="41">
        <v>53.75</v>
      </c>
      <c r="C100" s="41" t="s">
        <v>180</v>
      </c>
      <c r="D100" s="41" t="s">
        <v>189</v>
      </c>
      <c r="E100" s="41">
        <v>26.36</v>
      </c>
      <c r="F100" s="41">
        <v>20.61</v>
      </c>
      <c r="G100" s="41">
        <v>0.93</v>
      </c>
      <c r="I100" s="41">
        <v>101.64</v>
      </c>
      <c r="J100" s="41"/>
      <c r="K100" s="41">
        <f t="shared" si="6"/>
        <v>58.211498655052154</v>
      </c>
      <c r="M100" s="41">
        <v>1.853162072943731</v>
      </c>
      <c r="N100" s="41">
        <v>40.997473436685475</v>
      </c>
      <c r="O100" s="41">
        <v>57.149364490370779</v>
      </c>
    </row>
    <row r="101" spans="1:15">
      <c r="A101" s="4" t="s">
        <v>510</v>
      </c>
      <c r="B101" s="41">
        <v>54.76</v>
      </c>
      <c r="C101" s="41" t="s">
        <v>180</v>
      </c>
      <c r="D101" s="41">
        <v>1.31</v>
      </c>
      <c r="E101" s="41">
        <v>20.61</v>
      </c>
      <c r="F101" s="41">
        <v>24.13</v>
      </c>
      <c r="G101" s="41">
        <v>1.64</v>
      </c>
      <c r="I101" s="41">
        <v>102.46</v>
      </c>
      <c r="J101" s="41"/>
      <c r="K101" s="41">
        <f t="shared" si="6"/>
        <v>67.594807416126528</v>
      </c>
      <c r="M101" s="41">
        <v>3.1965798032291395</v>
      </c>
      <c r="N101" s="41">
        <v>31.354575644334474</v>
      </c>
      <c r="O101" s="41">
        <v>65.448844552436398</v>
      </c>
    </row>
    <row r="102" spans="1:15">
      <c r="A102" s="4" t="s">
        <v>511</v>
      </c>
      <c r="B102" s="41">
        <v>52.67</v>
      </c>
      <c r="C102" s="41" t="s">
        <v>180</v>
      </c>
      <c r="D102" s="41">
        <v>1.38</v>
      </c>
      <c r="E102" s="41">
        <v>21.65</v>
      </c>
      <c r="F102" s="41">
        <v>22.68</v>
      </c>
      <c r="G102" s="41">
        <v>1.74</v>
      </c>
      <c r="I102" s="41">
        <v>100.8</v>
      </c>
      <c r="J102" s="41"/>
      <c r="K102" s="41">
        <f t="shared" si="6"/>
        <v>65.113024452211363</v>
      </c>
      <c r="M102" s="41">
        <v>3.4662180392093282</v>
      </c>
      <c r="N102" s="41">
        <v>33.662453230159414</v>
      </c>
      <c r="O102" s="41">
        <v>62.871328730631262</v>
      </c>
    </row>
    <row r="103" spans="1:15">
      <c r="A103" s="4" t="s">
        <v>512</v>
      </c>
      <c r="B103" s="41">
        <v>53.01</v>
      </c>
      <c r="C103" s="41" t="s">
        <v>180</v>
      </c>
      <c r="D103" s="41">
        <v>0.77</v>
      </c>
      <c r="E103" s="41">
        <v>25.97</v>
      </c>
      <c r="F103" s="41">
        <v>19.78</v>
      </c>
      <c r="G103" s="41">
        <v>1.37</v>
      </c>
      <c r="I103" s="41">
        <v>100.9</v>
      </c>
      <c r="J103" s="41"/>
      <c r="K103" s="41">
        <f t="shared" si="6"/>
        <v>57.572842494005386</v>
      </c>
      <c r="M103" s="41">
        <v>2.7865297442918902</v>
      </c>
      <c r="N103" s="41">
        <v>41.228382649531646</v>
      </c>
      <c r="O103" s="41">
        <v>55.985087606176464</v>
      </c>
    </row>
    <row r="104" spans="1:15">
      <c r="A104" s="39" t="s">
        <v>513</v>
      </c>
      <c r="B104" s="3">
        <v>50.94</v>
      </c>
      <c r="C104" s="41" t="s">
        <v>180</v>
      </c>
      <c r="D104" s="3" t="s">
        <v>189</v>
      </c>
      <c r="E104" s="3">
        <v>32.450000000000003</v>
      </c>
      <c r="F104" s="3">
        <v>15.09</v>
      </c>
      <c r="G104" s="3">
        <v>0.9</v>
      </c>
      <c r="I104" s="3">
        <v>99.38</v>
      </c>
      <c r="J104" s="3"/>
      <c r="K104" s="41">
        <f t="shared" si="6"/>
        <v>45.310444936155406</v>
      </c>
      <c r="M104" s="41">
        <v>1.9057137398342745</v>
      </c>
      <c r="N104" s="41">
        <v>53.630406570717604</v>
      </c>
      <c r="O104" s="41">
        <v>44.46387968944812</v>
      </c>
    </row>
    <row r="105" spans="1:15">
      <c r="A105" s="39" t="s">
        <v>514</v>
      </c>
      <c r="B105" s="3">
        <v>51.92</v>
      </c>
      <c r="C105" s="41" t="s">
        <v>180</v>
      </c>
      <c r="D105" s="3" t="s">
        <v>189</v>
      </c>
      <c r="E105" s="3">
        <v>32.81</v>
      </c>
      <c r="F105" s="3">
        <v>15.89</v>
      </c>
      <c r="G105" s="3">
        <v>0.77</v>
      </c>
      <c r="I105" s="3">
        <v>102.47</v>
      </c>
      <c r="J105" s="3"/>
      <c r="K105" s="41">
        <f t="shared" ref="K105:K138" si="7">(F105/40.3)/((F105/40.3)+(E105/71.8))*100</f>
        <v>46.318913421662145</v>
      </c>
      <c r="M105" s="41">
        <v>1.5879354409522235</v>
      </c>
      <c r="N105" s="41">
        <v>52.811630918189756</v>
      </c>
      <c r="O105" s="41">
        <v>45.600433640858014</v>
      </c>
    </row>
    <row r="106" spans="1:15">
      <c r="A106" s="39" t="s">
        <v>515</v>
      </c>
      <c r="B106" s="3">
        <v>50.73</v>
      </c>
      <c r="C106" s="41" t="s">
        <v>180</v>
      </c>
      <c r="D106" s="3" t="s">
        <v>189</v>
      </c>
      <c r="E106" s="3">
        <v>32.659999999999997</v>
      </c>
      <c r="F106" s="3">
        <v>15.11</v>
      </c>
      <c r="G106" s="3">
        <v>0.73</v>
      </c>
      <c r="I106" s="3">
        <v>99.23</v>
      </c>
      <c r="J106" s="3"/>
      <c r="K106" s="41">
        <f t="shared" si="7"/>
        <v>45.183449558035164</v>
      </c>
      <c r="M106" s="41">
        <v>1.5450343738179746</v>
      </c>
      <c r="N106" s="41">
        <v>53.952639806103555</v>
      </c>
      <c r="O106" s="41">
        <v>44.502325820078468</v>
      </c>
    </row>
    <row r="107" spans="1:15">
      <c r="A107" s="39" t="s">
        <v>516</v>
      </c>
      <c r="B107" s="3">
        <v>51.17</v>
      </c>
      <c r="C107" s="41" t="s">
        <v>180</v>
      </c>
      <c r="D107" s="3" t="s">
        <v>189</v>
      </c>
      <c r="E107" s="3">
        <v>33.08</v>
      </c>
      <c r="F107" s="3">
        <v>14.95</v>
      </c>
      <c r="G107" s="3">
        <v>0.76</v>
      </c>
      <c r="I107" s="3">
        <v>99.96</v>
      </c>
      <c r="J107" s="3"/>
      <c r="K107" s="41">
        <f t="shared" si="7"/>
        <v>44.603982324787431</v>
      </c>
      <c r="M107" s="41">
        <v>1.6039404290991524</v>
      </c>
      <c r="N107" s="41">
        <v>54.490573088106899</v>
      </c>
      <c r="O107" s="41">
        <v>43.90548648279394</v>
      </c>
    </row>
    <row r="108" spans="1:15">
      <c r="A108" s="39" t="s">
        <v>517</v>
      </c>
      <c r="B108" s="3">
        <v>52.47</v>
      </c>
      <c r="C108" s="41" t="s">
        <v>180</v>
      </c>
      <c r="D108" s="3" t="s">
        <v>189</v>
      </c>
      <c r="E108" s="3">
        <v>32.43</v>
      </c>
      <c r="F108" s="3">
        <v>15.31</v>
      </c>
      <c r="G108" s="3">
        <v>1.08</v>
      </c>
      <c r="I108" s="3">
        <v>101.28</v>
      </c>
      <c r="J108" s="3"/>
      <c r="K108" s="41">
        <f t="shared" si="7"/>
        <v>45.684645457730426</v>
      </c>
      <c r="M108" s="41">
        <v>2.2642964870736577</v>
      </c>
      <c r="N108" s="41">
        <v>53.068610725157775</v>
      </c>
      <c r="O108" s="41">
        <v>44.667092787768567</v>
      </c>
    </row>
    <row r="109" spans="1:15">
      <c r="A109" s="39" t="s">
        <v>518</v>
      </c>
      <c r="B109" s="3">
        <v>52.25</v>
      </c>
      <c r="C109" s="41" t="s">
        <v>180</v>
      </c>
      <c r="D109" s="3" t="s">
        <v>189</v>
      </c>
      <c r="E109" s="3">
        <v>31.98</v>
      </c>
      <c r="F109" s="3">
        <v>16.63</v>
      </c>
      <c r="G109" s="3">
        <v>1.39</v>
      </c>
      <c r="I109" s="3">
        <v>102.25</v>
      </c>
      <c r="J109" s="3"/>
      <c r="K109" s="41">
        <f t="shared" si="7"/>
        <v>48.091692215489751</v>
      </c>
      <c r="M109" s="41">
        <v>2.8085026084939502</v>
      </c>
      <c r="N109" s="41">
        <v>50.433571384961851</v>
      </c>
      <c r="O109" s="41">
        <v>46.757926006544196</v>
      </c>
    </row>
    <row r="110" spans="1:15">
      <c r="A110" s="39" t="s">
        <v>519</v>
      </c>
      <c r="B110" s="3">
        <v>52.94</v>
      </c>
      <c r="C110" s="41" t="s">
        <v>180</v>
      </c>
      <c r="D110" s="3" t="s">
        <v>189</v>
      </c>
      <c r="E110" s="3">
        <v>30.76</v>
      </c>
      <c r="F110" s="3">
        <v>16.64</v>
      </c>
      <c r="G110" s="3">
        <v>0.88</v>
      </c>
      <c r="I110" s="3">
        <v>101.21</v>
      </c>
      <c r="J110" s="3"/>
      <c r="K110" s="41">
        <f t="shared" si="7"/>
        <v>49.07828687386521</v>
      </c>
      <c r="M110" s="41">
        <v>1.8316446666237898</v>
      </c>
      <c r="N110" s="41">
        <v>49.971929337241477</v>
      </c>
      <c r="O110" s="41">
        <v>48.196425996134742</v>
      </c>
    </row>
    <row r="111" spans="1:15">
      <c r="A111" s="39" t="s">
        <v>520</v>
      </c>
      <c r="B111" s="3">
        <v>52.6</v>
      </c>
      <c r="C111" s="41" t="s">
        <v>180</v>
      </c>
      <c r="D111" s="3" t="s">
        <v>189</v>
      </c>
      <c r="E111" s="3">
        <v>32.51</v>
      </c>
      <c r="F111" s="3">
        <v>16.53</v>
      </c>
      <c r="G111" s="3">
        <v>0.84</v>
      </c>
      <c r="I111" s="3">
        <v>102.48</v>
      </c>
      <c r="J111" s="3"/>
      <c r="K111" s="41">
        <f t="shared" si="7"/>
        <v>47.531064190048333</v>
      </c>
      <c r="M111" s="41">
        <v>1.7067244946577118</v>
      </c>
      <c r="N111" s="41">
        <v>51.556370664077775</v>
      </c>
      <c r="O111" s="41">
        <v>46.736904841264518</v>
      </c>
    </row>
    <row r="112" spans="1:15">
      <c r="A112" s="39" t="s">
        <v>521</v>
      </c>
      <c r="B112" s="3">
        <v>53.19</v>
      </c>
      <c r="C112" s="41" t="s">
        <v>180</v>
      </c>
      <c r="D112" s="41">
        <v>1</v>
      </c>
      <c r="E112" s="3">
        <v>26.44</v>
      </c>
      <c r="F112" s="3">
        <v>19.649999999999999</v>
      </c>
      <c r="G112" s="3">
        <v>1.1000000000000001</v>
      </c>
      <c r="I112" s="3">
        <v>101.37</v>
      </c>
      <c r="J112" s="3"/>
      <c r="K112" s="41">
        <f t="shared" si="7"/>
        <v>56.972575534989879</v>
      </c>
      <c r="M112" s="41">
        <v>2.2411915794471033</v>
      </c>
      <c r="N112" s="41">
        <v>42.046415747724488</v>
      </c>
      <c r="O112" s="41">
        <v>55.7123926728284</v>
      </c>
    </row>
    <row r="113" spans="1:15">
      <c r="A113" s="39" t="s">
        <v>522</v>
      </c>
      <c r="B113" s="3">
        <v>52.21</v>
      </c>
      <c r="C113" s="41" t="s">
        <v>180</v>
      </c>
      <c r="D113" s="3" t="s">
        <v>189</v>
      </c>
      <c r="E113" s="3">
        <v>33.93</v>
      </c>
      <c r="F113" s="3">
        <v>14.96</v>
      </c>
      <c r="G113" s="3">
        <v>0.83</v>
      </c>
      <c r="I113" s="3">
        <v>101.93</v>
      </c>
      <c r="J113" s="3"/>
      <c r="K113" s="41">
        <f t="shared" si="7"/>
        <v>43.994467351516917</v>
      </c>
      <c r="M113" s="41">
        <v>1.7244725355970283</v>
      </c>
      <c r="N113" s="41">
        <v>55.022875362625058</v>
      </c>
      <c r="O113" s="41">
        <v>43.252652101777912</v>
      </c>
    </row>
    <row r="114" spans="1:15">
      <c r="A114" s="39" t="s">
        <v>523</v>
      </c>
      <c r="B114" s="3">
        <v>52.77</v>
      </c>
      <c r="C114" s="41" t="s">
        <v>180</v>
      </c>
      <c r="D114" s="3" t="s">
        <v>189</v>
      </c>
      <c r="E114" s="3">
        <v>32.61</v>
      </c>
      <c r="F114" s="3">
        <v>15.67</v>
      </c>
      <c r="G114" s="3">
        <v>1.1000000000000001</v>
      </c>
      <c r="I114" s="3">
        <v>102.15</v>
      </c>
      <c r="J114" s="3"/>
      <c r="K114" s="41">
        <f t="shared" si="7"/>
        <v>46.12434197013966</v>
      </c>
      <c r="M114" s="41">
        <v>2.2746828689141605</v>
      </c>
      <c r="N114" s="41">
        <v>52.63325185759102</v>
      </c>
      <c r="O114" s="41">
        <v>45.092065273494811</v>
      </c>
    </row>
    <row r="115" spans="1:15">
      <c r="A115" s="39" t="s">
        <v>524</v>
      </c>
      <c r="B115" s="3">
        <v>52.41</v>
      </c>
      <c r="C115" s="41" t="s">
        <v>180</v>
      </c>
      <c r="D115" s="3" t="s">
        <v>189</v>
      </c>
      <c r="E115" s="3">
        <v>33.409999999999997</v>
      </c>
      <c r="F115" s="3">
        <v>15.19</v>
      </c>
      <c r="G115" s="3">
        <v>0.88</v>
      </c>
      <c r="I115" s="3">
        <v>101.89</v>
      </c>
      <c r="J115" s="3"/>
      <c r="K115" s="41">
        <f t="shared" si="7"/>
        <v>44.752273739108318</v>
      </c>
      <c r="M115" s="41">
        <v>1.8297176958519661</v>
      </c>
      <c r="N115" s="41">
        <v>54.219951440638127</v>
      </c>
      <c r="O115" s="41">
        <v>43.950330863509919</v>
      </c>
    </row>
    <row r="116" spans="1:15">
      <c r="A116" s="39" t="s">
        <v>525</v>
      </c>
      <c r="B116" s="41">
        <v>52.23</v>
      </c>
      <c r="C116" s="41" t="s">
        <v>180</v>
      </c>
      <c r="D116" s="41" t="s">
        <v>189</v>
      </c>
      <c r="E116" s="41">
        <v>32.71</v>
      </c>
      <c r="F116" s="41">
        <v>15.95</v>
      </c>
      <c r="G116" s="41">
        <v>0.8</v>
      </c>
      <c r="I116" s="41">
        <v>101.69</v>
      </c>
      <c r="J116" s="41"/>
      <c r="K116" s="41">
        <f t="shared" si="7"/>
        <v>46.488564895269711</v>
      </c>
      <c r="M116" s="41">
        <v>1.6485980783955647</v>
      </c>
      <c r="N116" s="41">
        <v>52.612214118535242</v>
      </c>
      <c r="O116" s="41">
        <v>45.7391878030692</v>
      </c>
    </row>
    <row r="117" spans="1:15">
      <c r="A117" s="39" t="s">
        <v>526</v>
      </c>
      <c r="B117" s="41">
        <v>52.31</v>
      </c>
      <c r="C117" s="41" t="s">
        <v>180</v>
      </c>
      <c r="D117" s="41" t="s">
        <v>189</v>
      </c>
      <c r="E117" s="41">
        <v>32.79</v>
      </c>
      <c r="F117" s="41">
        <v>15.69</v>
      </c>
      <c r="G117" s="41">
        <v>0.81</v>
      </c>
      <c r="I117" s="41">
        <v>101.6</v>
      </c>
      <c r="J117" s="41"/>
      <c r="K117" s="41">
        <f t="shared" si="7"/>
        <v>46.019267322146149</v>
      </c>
      <c r="M117" s="41">
        <v>1.6792188835688944</v>
      </c>
      <c r="N117" s="41">
        <v>53.057274839384597</v>
      </c>
      <c r="O117" s="41">
        <v>45.263506277046503</v>
      </c>
    </row>
    <row r="118" spans="1:15">
      <c r="A118" s="39" t="s">
        <v>527</v>
      </c>
      <c r="B118" s="41">
        <v>52.57</v>
      </c>
      <c r="C118" s="41" t="s">
        <v>180</v>
      </c>
      <c r="D118" s="41">
        <v>0.64</v>
      </c>
      <c r="E118" s="41">
        <v>32.880000000000003</v>
      </c>
      <c r="F118" s="41">
        <v>15.82</v>
      </c>
      <c r="G118" s="41">
        <v>0.96</v>
      </c>
      <c r="I118" s="41">
        <v>102.86</v>
      </c>
      <c r="J118" s="41"/>
      <c r="K118" s="41">
        <f t="shared" si="7"/>
        <v>46.156184222289042</v>
      </c>
      <c r="M118" s="41">
        <v>1.9737709298842578</v>
      </c>
      <c r="N118" s="41">
        <v>52.76410265644941</v>
      </c>
      <c r="O118" s="41">
        <v>45.262126413666337</v>
      </c>
    </row>
    <row r="119" spans="1:15">
      <c r="A119" s="39" t="s">
        <v>528</v>
      </c>
      <c r="B119" s="41">
        <v>53.46</v>
      </c>
      <c r="C119" s="41" t="s">
        <v>180</v>
      </c>
      <c r="D119" s="41">
        <v>1.41</v>
      </c>
      <c r="E119" s="41">
        <v>20.86</v>
      </c>
      <c r="F119" s="41">
        <v>23.38</v>
      </c>
      <c r="G119" s="41">
        <v>1.45</v>
      </c>
      <c r="I119" s="41">
        <v>100.57</v>
      </c>
      <c r="J119" s="41"/>
      <c r="K119" s="41">
        <f t="shared" si="7"/>
        <v>66.631842758942611</v>
      </c>
      <c r="M119" s="41">
        <v>2.8846369152591622</v>
      </c>
      <c r="N119" s="41">
        <v>32.390577505947036</v>
      </c>
      <c r="O119" s="41">
        <v>64.724785578793814</v>
      </c>
    </row>
    <row r="120" spans="1:15">
      <c r="A120" s="39" t="s">
        <v>529</v>
      </c>
      <c r="B120" s="41">
        <v>51.44</v>
      </c>
      <c r="C120" s="41" t="s">
        <v>180</v>
      </c>
      <c r="D120" s="41" t="s">
        <v>189</v>
      </c>
      <c r="E120" s="41">
        <v>33.119999999999997</v>
      </c>
      <c r="F120" s="41">
        <v>15.11</v>
      </c>
      <c r="G120" s="41">
        <v>0.71</v>
      </c>
      <c r="I120" s="41">
        <v>100.38</v>
      </c>
      <c r="J120" s="41"/>
      <c r="K120" s="41">
        <f t="shared" si="7"/>
        <v>44.837277042726299</v>
      </c>
      <c r="M120" s="41">
        <v>1.4919985810618075</v>
      </c>
      <c r="N120" s="41">
        <v>54.32273432929199</v>
      </c>
      <c r="O120" s="41">
        <v>44.185267089646196</v>
      </c>
    </row>
    <row r="121" spans="1:15">
      <c r="A121" s="39" t="s">
        <v>530</v>
      </c>
      <c r="B121" s="41">
        <v>51</v>
      </c>
      <c r="C121" s="41" t="s">
        <v>180</v>
      </c>
      <c r="D121" s="41" t="s">
        <v>189</v>
      </c>
      <c r="E121" s="41">
        <v>31.41</v>
      </c>
      <c r="F121" s="41">
        <v>15.76</v>
      </c>
      <c r="G121" s="41">
        <v>0.7</v>
      </c>
      <c r="I121" s="41">
        <v>98.87</v>
      </c>
      <c r="J121" s="41"/>
      <c r="K121" s="41">
        <f t="shared" si="7"/>
        <v>47.199976974969879</v>
      </c>
      <c r="M121" s="41">
        <v>1.4847176264234938</v>
      </c>
      <c r="N121" s="41">
        <v>51.999000191381775</v>
      </c>
      <c r="O121" s="41">
        <v>46.516282182194743</v>
      </c>
    </row>
    <row r="122" spans="1:15">
      <c r="A122" s="39" t="s">
        <v>531</v>
      </c>
      <c r="B122" s="41">
        <v>51.32</v>
      </c>
      <c r="C122" s="41" t="s">
        <v>180</v>
      </c>
      <c r="D122" s="41" t="s">
        <v>189</v>
      </c>
      <c r="E122" s="41">
        <v>33.869999999999997</v>
      </c>
      <c r="F122" s="41">
        <v>14.45</v>
      </c>
      <c r="G122" s="41">
        <v>0.88</v>
      </c>
      <c r="I122" s="41">
        <v>100.51</v>
      </c>
      <c r="J122" s="41"/>
      <c r="K122" s="41">
        <f t="shared" si="7"/>
        <v>43.185120652861151</v>
      </c>
      <c r="M122" s="41">
        <v>1.8555954107989245</v>
      </c>
      <c r="N122" s="41">
        <v>55.743861088372824</v>
      </c>
      <c r="O122" s="41">
        <v>42.400543500828256</v>
      </c>
    </row>
    <row r="123" spans="1:15">
      <c r="A123" s="39" t="s">
        <v>532</v>
      </c>
      <c r="B123" s="41">
        <v>51.61</v>
      </c>
      <c r="C123" s="41" t="s">
        <v>180</v>
      </c>
      <c r="D123" s="41" t="s">
        <v>189</v>
      </c>
      <c r="E123" s="41">
        <v>32.64</v>
      </c>
      <c r="F123" s="41">
        <v>15.1</v>
      </c>
      <c r="G123" s="41">
        <v>0.9</v>
      </c>
      <c r="I123" s="41">
        <v>100.25</v>
      </c>
      <c r="J123" s="41"/>
      <c r="K123" s="41">
        <f t="shared" si="7"/>
        <v>45.182224163309129</v>
      </c>
      <c r="M123" s="41">
        <v>1.8991903912034493</v>
      </c>
      <c r="N123" s="41">
        <v>53.759766962140631</v>
      </c>
      <c r="O123" s="41">
        <v>44.341042646655936</v>
      </c>
    </row>
    <row r="124" spans="1:15">
      <c r="A124" s="39" t="s">
        <v>533</v>
      </c>
      <c r="B124" s="41">
        <v>50.94</v>
      </c>
      <c r="C124" s="41" t="s">
        <v>180</v>
      </c>
      <c r="D124" s="41" t="s">
        <v>189</v>
      </c>
      <c r="E124" s="41">
        <v>33.04</v>
      </c>
      <c r="F124" s="41">
        <v>14.69</v>
      </c>
      <c r="G124" s="41">
        <v>1.08</v>
      </c>
      <c r="I124" s="41">
        <v>99.75</v>
      </c>
      <c r="J124" s="41"/>
      <c r="K124" s="41">
        <f t="shared" si="7"/>
        <v>44.200743089377745</v>
      </c>
      <c r="M124" s="41">
        <v>2.2828020172715924</v>
      </c>
      <c r="N124" s="41">
        <v>54.508692321047491</v>
      </c>
      <c r="O124" s="41">
        <v>43.20850566168091</v>
      </c>
    </row>
    <row r="125" spans="1:15">
      <c r="A125" s="39" t="s">
        <v>534</v>
      </c>
      <c r="B125" s="41">
        <v>52.21</v>
      </c>
      <c r="C125" s="41" t="s">
        <v>180</v>
      </c>
      <c r="D125" s="41" t="s">
        <v>189</v>
      </c>
      <c r="E125" s="41">
        <v>28.71</v>
      </c>
      <c r="F125" s="41">
        <v>17.91</v>
      </c>
      <c r="G125" s="41">
        <v>1.28</v>
      </c>
      <c r="I125" s="41">
        <v>100.11</v>
      </c>
      <c r="J125" s="41"/>
      <c r="K125" s="41">
        <f t="shared" si="7"/>
        <v>52.638714407288553</v>
      </c>
      <c r="M125" s="41">
        <v>2.6331227230672773</v>
      </c>
      <c r="N125" s="41">
        <v>46.097307166720888</v>
      </c>
      <c r="O125" s="41">
        <v>51.269570110211838</v>
      </c>
    </row>
    <row r="126" spans="1:15">
      <c r="A126" s="39" t="s">
        <v>535</v>
      </c>
      <c r="B126" s="41">
        <v>51.91</v>
      </c>
      <c r="C126" s="41" t="s">
        <v>180</v>
      </c>
      <c r="D126" s="41" t="s">
        <v>189</v>
      </c>
      <c r="E126" s="41">
        <v>33.590000000000003</v>
      </c>
      <c r="F126" s="41">
        <v>15.34</v>
      </c>
      <c r="G126" s="41">
        <v>0.74</v>
      </c>
      <c r="I126" s="41">
        <v>101.59</v>
      </c>
      <c r="J126" s="41"/>
      <c r="K126" s="41">
        <f t="shared" si="7"/>
        <v>44.862406210121094</v>
      </c>
      <c r="M126" s="41">
        <v>1.5319617461491706</v>
      </c>
      <c r="N126" s="41">
        <v>54.275950470775989</v>
      </c>
      <c r="O126" s="41">
        <v>44.19208778307484</v>
      </c>
    </row>
    <row r="127" spans="1:15">
      <c r="A127" s="39" t="s">
        <v>536</v>
      </c>
      <c r="B127" s="41">
        <v>51.7</v>
      </c>
      <c r="C127" s="41" t="s">
        <v>180</v>
      </c>
      <c r="D127" s="41" t="s">
        <v>189</v>
      </c>
      <c r="E127" s="41">
        <v>31.7</v>
      </c>
      <c r="F127" s="41">
        <v>15.79</v>
      </c>
      <c r="G127" s="41">
        <v>0.92</v>
      </c>
      <c r="I127" s="41">
        <v>101.31</v>
      </c>
      <c r="J127" s="41"/>
      <c r="K127" s="41">
        <f t="shared" si="7"/>
        <v>47.018370691828906</v>
      </c>
      <c r="M127" s="41">
        <v>1.9313486014607024</v>
      </c>
      <c r="N127" s="41">
        <v>51.941362400023358</v>
      </c>
      <c r="O127" s="41">
        <v>46.127288998515944</v>
      </c>
    </row>
    <row r="128" spans="1:15">
      <c r="A128" s="39" t="s">
        <v>537</v>
      </c>
      <c r="B128" s="41">
        <v>52.98</v>
      </c>
      <c r="C128" s="41" t="s">
        <v>180</v>
      </c>
      <c r="D128" s="41" t="s">
        <v>189</v>
      </c>
      <c r="E128" s="41">
        <v>26.48</v>
      </c>
      <c r="F128" s="41">
        <v>20.37</v>
      </c>
      <c r="G128" s="41">
        <v>0.78</v>
      </c>
      <c r="I128" s="41">
        <v>100.61</v>
      </c>
      <c r="J128" s="41"/>
      <c r="K128" s="41">
        <f t="shared" si="7"/>
        <v>57.815559886311085</v>
      </c>
      <c r="M128" s="41">
        <v>1.5664481237012227</v>
      </c>
      <c r="N128" s="41">
        <v>41.506931416578659</v>
      </c>
      <c r="O128" s="41">
        <v>56.926620459720127</v>
      </c>
    </row>
    <row r="129" spans="1:15">
      <c r="A129" s="39" t="s">
        <v>538</v>
      </c>
      <c r="B129" s="41">
        <v>51.72</v>
      </c>
      <c r="C129" s="41" t="s">
        <v>180</v>
      </c>
      <c r="D129" s="41" t="s">
        <v>189</v>
      </c>
      <c r="E129" s="41">
        <v>33.79</v>
      </c>
      <c r="F129" s="41">
        <v>14.97</v>
      </c>
      <c r="G129" s="41">
        <v>0.77</v>
      </c>
      <c r="I129" s="41">
        <v>101.24</v>
      </c>
      <c r="J129" s="41"/>
      <c r="K129" s="41">
        <f t="shared" si="7"/>
        <v>44.11284163108747</v>
      </c>
      <c r="M129" s="41">
        <v>1.6049924757557652</v>
      </c>
      <c r="N129" s="41">
        <v>54.973286301449676</v>
      </c>
      <c r="O129" s="41">
        <v>43.421721222794567</v>
      </c>
    </row>
    <row r="130" spans="1:15">
      <c r="A130" s="39" t="s">
        <v>539</v>
      </c>
      <c r="B130" s="41">
        <v>52.79</v>
      </c>
      <c r="C130" s="41" t="s">
        <v>180</v>
      </c>
      <c r="D130" s="41">
        <v>0.89</v>
      </c>
      <c r="E130" s="41">
        <v>27.28</v>
      </c>
      <c r="F130" s="41">
        <v>19.53</v>
      </c>
      <c r="G130" s="41">
        <v>1.07</v>
      </c>
      <c r="I130" s="41">
        <v>101.56</v>
      </c>
      <c r="J130" s="41"/>
      <c r="K130" s="41">
        <f t="shared" si="7"/>
        <v>56.053433790180677</v>
      </c>
      <c r="M130" s="41">
        <v>2.1598848099470214</v>
      </c>
      <c r="N130" s="41">
        <v>42.980593774271355</v>
      </c>
      <c r="O130" s="41">
        <v>54.859521415781629</v>
      </c>
    </row>
    <row r="131" spans="1:15">
      <c r="A131" s="39" t="s">
        <v>540</v>
      </c>
      <c r="B131" s="41">
        <v>52.57</v>
      </c>
      <c r="C131" s="41" t="s">
        <v>180</v>
      </c>
      <c r="D131" s="41">
        <v>1.01</v>
      </c>
      <c r="E131" s="41">
        <v>28.16</v>
      </c>
      <c r="F131" s="41">
        <v>18.850000000000001</v>
      </c>
      <c r="G131" s="41">
        <v>1.0900000000000001</v>
      </c>
      <c r="I131" s="41">
        <v>101.69</v>
      </c>
      <c r="J131" s="41"/>
      <c r="K131" s="41">
        <f t="shared" si="7"/>
        <v>54.39223430822441</v>
      </c>
      <c r="M131" s="41">
        <v>2.210941280223083</v>
      </c>
      <c r="N131" s="41">
        <v>44.582517985056526</v>
      </c>
      <c r="O131" s="41">
        <v>53.206540734720399</v>
      </c>
    </row>
    <row r="132" spans="1:15">
      <c r="A132" s="39" t="s">
        <v>541</v>
      </c>
      <c r="B132" s="41">
        <v>51.79</v>
      </c>
      <c r="C132" s="41" t="s">
        <v>180</v>
      </c>
      <c r="D132" s="41" t="s">
        <v>189</v>
      </c>
      <c r="E132" s="41">
        <v>31.81</v>
      </c>
      <c r="F132" s="41">
        <v>15.67</v>
      </c>
      <c r="G132" s="41">
        <v>1.03</v>
      </c>
      <c r="I132" s="41">
        <v>100.29</v>
      </c>
      <c r="J132" s="41"/>
      <c r="K132" s="41">
        <f t="shared" si="7"/>
        <v>46.742131132353357</v>
      </c>
      <c r="M132" s="41">
        <v>2.1609610756795461</v>
      </c>
      <c r="N132" s="41">
        <v>52.090031626269742</v>
      </c>
      <c r="O132" s="41">
        <v>45.749007298050714</v>
      </c>
    </row>
    <row r="133" spans="1:15">
      <c r="A133" s="39" t="s">
        <v>542</v>
      </c>
      <c r="B133" s="41">
        <v>51.43</v>
      </c>
      <c r="C133" s="41" t="s">
        <v>180</v>
      </c>
      <c r="D133" s="41" t="s">
        <v>189</v>
      </c>
      <c r="E133" s="41">
        <v>33.42</v>
      </c>
      <c r="F133" s="41">
        <v>14.28</v>
      </c>
      <c r="G133" s="41">
        <v>0.83</v>
      </c>
      <c r="I133" s="41">
        <v>99.96</v>
      </c>
      <c r="J133" s="41"/>
      <c r="K133" s="41">
        <f t="shared" si="7"/>
        <v>43.222926230855812</v>
      </c>
      <c r="M133" s="41">
        <v>1.7740223185709527</v>
      </c>
      <c r="N133" s="41">
        <v>55.753054400865956</v>
      </c>
      <c r="O133" s="41">
        <v>42.472923280563094</v>
      </c>
    </row>
    <row r="134" spans="1:15">
      <c r="A134" s="39" t="s">
        <v>543</v>
      </c>
      <c r="B134" s="41">
        <v>51.41</v>
      </c>
      <c r="C134" s="41" t="s">
        <v>180</v>
      </c>
      <c r="D134" s="41" t="s">
        <v>189</v>
      </c>
      <c r="E134" s="41">
        <v>30.35</v>
      </c>
      <c r="F134" s="41">
        <v>16.48</v>
      </c>
      <c r="G134" s="41">
        <v>1</v>
      </c>
      <c r="I134" s="41">
        <v>99.24</v>
      </c>
      <c r="J134" s="41"/>
      <c r="K134" s="41">
        <f t="shared" si="7"/>
        <v>49.172176004594476</v>
      </c>
      <c r="M134" s="41">
        <v>2.0998878046362219</v>
      </c>
      <c r="N134" s="41">
        <v>49.74346333123701</v>
      </c>
      <c r="O134" s="41">
        <v>48.156648864126772</v>
      </c>
    </row>
    <row r="135" spans="1:15">
      <c r="A135" s="39" t="s">
        <v>544</v>
      </c>
      <c r="B135" s="41">
        <v>52.97</v>
      </c>
      <c r="C135" s="41" t="s">
        <v>180</v>
      </c>
      <c r="D135" s="41">
        <v>0.61</v>
      </c>
      <c r="E135" s="41">
        <v>26.32</v>
      </c>
      <c r="F135" s="41">
        <v>19.63</v>
      </c>
      <c r="G135" s="41">
        <v>1.4</v>
      </c>
      <c r="I135" s="41">
        <v>100.94</v>
      </c>
      <c r="J135" s="41"/>
      <c r="K135" s="41">
        <f t="shared" si="7"/>
        <v>57.059102152518292</v>
      </c>
      <c r="M135" s="41">
        <v>2.8420890140722488</v>
      </c>
      <c r="N135" s="41">
        <v>41.703908363151413</v>
      </c>
      <c r="O135" s="41">
        <v>55.454002622776343</v>
      </c>
    </row>
    <row r="136" spans="1:15">
      <c r="A136" s="39" t="s">
        <v>545</v>
      </c>
      <c r="B136" s="41">
        <v>53.51</v>
      </c>
      <c r="C136" s="41" t="s">
        <v>180</v>
      </c>
      <c r="D136" s="41">
        <v>1.05</v>
      </c>
      <c r="E136" s="41">
        <v>24.53</v>
      </c>
      <c r="F136" s="41">
        <v>20.82</v>
      </c>
      <c r="G136" s="41">
        <v>1.37</v>
      </c>
      <c r="I136" s="41">
        <v>101.28</v>
      </c>
      <c r="J136" s="41"/>
      <c r="K136" s="41">
        <f t="shared" si="7"/>
        <v>60.193884679888946</v>
      </c>
      <c r="M136" s="41">
        <v>2.7683266586072337</v>
      </c>
      <c r="N136" s="41">
        <v>38.687934907277793</v>
      </c>
      <c r="O136" s="41">
        <v>58.543738434114978</v>
      </c>
    </row>
    <row r="137" spans="1:15">
      <c r="A137" s="39" t="s">
        <v>546</v>
      </c>
      <c r="B137" s="41">
        <v>50.88</v>
      </c>
      <c r="C137" s="41" t="s">
        <v>180</v>
      </c>
      <c r="D137" s="41" t="s">
        <v>189</v>
      </c>
      <c r="E137" s="41">
        <v>33</v>
      </c>
      <c r="F137" s="41">
        <v>14.95</v>
      </c>
      <c r="G137" s="41">
        <v>0.94</v>
      </c>
      <c r="I137" s="41">
        <v>99.77</v>
      </c>
      <c r="J137" s="41"/>
      <c r="K137" s="41">
        <f t="shared" si="7"/>
        <v>44.663817817926109</v>
      </c>
      <c r="M137" s="41">
        <v>1.978911343706784</v>
      </c>
      <c r="N137" s="41">
        <v>54.224262857275399</v>
      </c>
      <c r="O137" s="41">
        <v>43.796825799017817</v>
      </c>
    </row>
    <row r="138" spans="1:15">
      <c r="A138" s="42" t="s">
        <v>547</v>
      </c>
      <c r="B138" s="3">
        <v>54.53</v>
      </c>
      <c r="C138" s="3">
        <v>0.36</v>
      </c>
      <c r="D138" s="3" t="s">
        <v>189</v>
      </c>
      <c r="E138" s="3">
        <v>24.14</v>
      </c>
      <c r="F138" s="3">
        <v>21.62</v>
      </c>
      <c r="G138" s="41">
        <v>2</v>
      </c>
      <c r="I138" s="3">
        <v>102.65</v>
      </c>
      <c r="J138" s="3"/>
      <c r="K138" s="41">
        <f t="shared" si="7"/>
        <v>61.474014695318083</v>
      </c>
      <c r="M138" s="41">
        <v>3.9271722254927339</v>
      </c>
      <c r="N138" s="41">
        <v>36.99716531880285</v>
      </c>
      <c r="O138" s="41">
        <v>59.075662455704418</v>
      </c>
    </row>
    <row r="139" spans="1:15">
      <c r="A139" s="42"/>
      <c r="B139" s="3"/>
      <c r="C139" s="3"/>
      <c r="D139" s="3"/>
      <c r="E139" s="3"/>
      <c r="F139" s="3"/>
      <c r="G139" s="3"/>
      <c r="I139" s="3"/>
      <c r="J139" s="3"/>
      <c r="K139" s="3"/>
      <c r="M139" s="41"/>
      <c r="N139" s="41"/>
      <c r="O139" s="41"/>
    </row>
    <row r="140" spans="1:15">
      <c r="A140" s="84"/>
      <c r="B140" s="46"/>
      <c r="C140" s="46"/>
      <c r="D140" s="46"/>
      <c r="E140" s="46"/>
      <c r="F140" s="46"/>
      <c r="G140" s="46"/>
      <c r="I140" s="3"/>
      <c r="J140" s="3"/>
      <c r="K140" s="3"/>
      <c r="M140" s="80"/>
      <c r="N140" s="80"/>
      <c r="O140" s="80"/>
    </row>
    <row r="142" spans="1:15" ht="16.5">
      <c r="A142" s="98" t="s">
        <v>549</v>
      </c>
      <c r="B142" s="6" t="s">
        <v>171</v>
      </c>
      <c r="C142" s="6" t="s">
        <v>214</v>
      </c>
      <c r="D142" s="6" t="s">
        <v>441</v>
      </c>
      <c r="E142" s="6" t="s">
        <v>216</v>
      </c>
      <c r="F142" s="6" t="s">
        <v>217</v>
      </c>
      <c r="G142" s="6" t="s">
        <v>175</v>
      </c>
      <c r="H142" s="48"/>
      <c r="I142" s="6" t="s">
        <v>178</v>
      </c>
      <c r="J142" s="6"/>
      <c r="K142" s="6" t="s">
        <v>621</v>
      </c>
      <c r="L142" s="48"/>
      <c r="M142" s="6" t="s">
        <v>447</v>
      </c>
      <c r="N142" s="6" t="s">
        <v>448</v>
      </c>
      <c r="O142" s="6" t="s">
        <v>449</v>
      </c>
    </row>
    <row r="143" spans="1:15">
      <c r="A143" s="39" t="s">
        <v>170</v>
      </c>
    </row>
    <row r="144" spans="1:15">
      <c r="A144" s="4" t="s">
        <v>550</v>
      </c>
      <c r="B144" s="41">
        <v>51.82</v>
      </c>
      <c r="C144" s="41" t="s">
        <v>189</v>
      </c>
      <c r="D144" s="41" t="s">
        <v>189</v>
      </c>
      <c r="E144" s="41">
        <v>25.74</v>
      </c>
      <c r="F144" s="41">
        <v>19.66</v>
      </c>
      <c r="G144" s="41">
        <v>1.03</v>
      </c>
      <c r="I144" s="41">
        <v>98.26</v>
      </c>
      <c r="J144" s="41"/>
      <c r="K144" s="41">
        <f t="shared" ref="K144:K207" si="8">(F144/40.3)/((F144/40.3)+(E144/71.8))*100</f>
        <v>57.641481312093958</v>
      </c>
      <c r="M144" s="46">
        <v>2.1246492913930832</v>
      </c>
      <c r="N144" s="46">
        <v>41.441913809196379</v>
      </c>
      <c r="O144" s="46">
        <v>56.433436899410538</v>
      </c>
    </row>
    <row r="145" spans="1:15">
      <c r="A145" s="4" t="s">
        <v>551</v>
      </c>
      <c r="B145" s="41">
        <v>52.07</v>
      </c>
      <c r="C145" s="41" t="s">
        <v>189</v>
      </c>
      <c r="D145" s="41">
        <v>1.87</v>
      </c>
      <c r="E145" s="41">
        <v>20.420000000000002</v>
      </c>
      <c r="F145" s="41">
        <v>23.51</v>
      </c>
      <c r="G145" s="41">
        <v>0.46</v>
      </c>
      <c r="I145" s="41">
        <v>98.34</v>
      </c>
      <c r="J145" s="41"/>
      <c r="K145" s="41">
        <f t="shared" si="8"/>
        <v>67.226429581862433</v>
      </c>
      <c r="M145" s="46">
        <v>0.93660091166197845</v>
      </c>
      <c r="N145" s="46">
        <v>32.451420705969461</v>
      </c>
      <c r="O145" s="46">
        <v>66.611978382368562</v>
      </c>
    </row>
    <row r="146" spans="1:15">
      <c r="A146" s="4" t="s">
        <v>552</v>
      </c>
      <c r="B146" s="41">
        <v>50.89</v>
      </c>
      <c r="C146" s="41" t="s">
        <v>189</v>
      </c>
      <c r="D146" s="41" t="s">
        <v>189</v>
      </c>
      <c r="E146" s="41">
        <v>38.840000000000003</v>
      </c>
      <c r="F146" s="41">
        <v>9.99</v>
      </c>
      <c r="G146" s="41">
        <v>1.27</v>
      </c>
      <c r="I146" s="41">
        <v>100.99</v>
      </c>
      <c r="J146" s="41"/>
      <c r="K146" s="41">
        <f t="shared" si="8"/>
        <v>31.424811196678782</v>
      </c>
      <c r="M146" s="46">
        <v>2.7920115261232836</v>
      </c>
      <c r="N146" s="46">
        <v>66.645977106648886</v>
      </c>
      <c r="O146" s="46">
        <v>30.562011367227832</v>
      </c>
    </row>
    <row r="147" spans="1:15">
      <c r="A147" s="4" t="s">
        <v>553</v>
      </c>
      <c r="B147" s="41">
        <v>50.4</v>
      </c>
      <c r="C147" s="41" t="s">
        <v>189</v>
      </c>
      <c r="D147" s="41" t="s">
        <v>189</v>
      </c>
      <c r="E147" s="41">
        <v>39.06</v>
      </c>
      <c r="F147" s="41">
        <v>9.5500000000000007</v>
      </c>
      <c r="G147" s="41">
        <v>1.33</v>
      </c>
      <c r="I147" s="41">
        <v>100.35</v>
      </c>
      <c r="J147" s="41"/>
      <c r="K147" s="41">
        <f t="shared" si="8"/>
        <v>30.342843285801269</v>
      </c>
      <c r="M147" s="46">
        <v>2.9485874742498219</v>
      </c>
      <c r="N147" s="46">
        <v>67.588972889579139</v>
      </c>
      <c r="O147" s="46">
        <v>29.462439636171045</v>
      </c>
    </row>
    <row r="148" spans="1:15">
      <c r="A148" s="4" t="s">
        <v>554</v>
      </c>
      <c r="B148" s="41">
        <v>49.49</v>
      </c>
      <c r="C148" s="41" t="s">
        <v>189</v>
      </c>
      <c r="D148" s="41" t="s">
        <v>189</v>
      </c>
      <c r="E148" s="41">
        <v>39.119999999999997</v>
      </c>
      <c r="F148" s="41">
        <v>9.07</v>
      </c>
      <c r="G148" s="41">
        <v>1.34</v>
      </c>
      <c r="I148" s="41">
        <v>100.51</v>
      </c>
      <c r="J148" s="41"/>
      <c r="K148" s="41">
        <f t="shared" si="8"/>
        <v>29.232296807289117</v>
      </c>
      <c r="M148" s="46">
        <v>3.0115591589078061</v>
      </c>
      <c r="N148" s="46">
        <v>68.622522628467536</v>
      </c>
      <c r="O148" s="46">
        <v>28.365918212624653</v>
      </c>
    </row>
    <row r="149" spans="1:15">
      <c r="A149" s="4" t="s">
        <v>555</v>
      </c>
      <c r="B149" s="41">
        <v>51.32</v>
      </c>
      <c r="C149" s="41" t="s">
        <v>189</v>
      </c>
      <c r="D149" s="41" t="s">
        <v>189</v>
      </c>
      <c r="E149" s="41">
        <v>27.16</v>
      </c>
      <c r="F149" s="41">
        <v>18.25</v>
      </c>
      <c r="G149" s="41">
        <v>1.04</v>
      </c>
      <c r="I149" s="41">
        <v>97.77</v>
      </c>
      <c r="J149" s="41"/>
      <c r="K149" s="41">
        <f t="shared" si="8"/>
        <v>54.486718355622578</v>
      </c>
      <c r="M149" s="46">
        <v>2.1832770320886219</v>
      </c>
      <c r="N149" s="46">
        <v>44.502714777860284</v>
      </c>
      <c r="O149" s="46">
        <v>53.314008190051076</v>
      </c>
    </row>
    <row r="150" spans="1:15">
      <c r="A150" s="4" t="s">
        <v>556</v>
      </c>
      <c r="B150" s="41">
        <v>52.54</v>
      </c>
      <c r="C150" s="41" t="s">
        <v>189</v>
      </c>
      <c r="D150" s="41" t="s">
        <v>189</v>
      </c>
      <c r="E150" s="41">
        <v>26.49</v>
      </c>
      <c r="F150" s="41">
        <v>19.48</v>
      </c>
      <c r="G150" s="41">
        <v>1.06</v>
      </c>
      <c r="I150" s="41">
        <v>100.5</v>
      </c>
      <c r="J150" s="41"/>
      <c r="K150" s="41">
        <f t="shared" si="8"/>
        <v>56.713071184906724</v>
      </c>
      <c r="M150" s="46">
        <v>2.1701969176650562</v>
      </c>
      <c r="N150" s="46">
        <v>42.330799186577991</v>
      </c>
      <c r="O150" s="46">
        <v>55.49900389575695</v>
      </c>
    </row>
    <row r="151" spans="1:15">
      <c r="A151" s="4" t="s">
        <v>557</v>
      </c>
      <c r="B151" s="41">
        <v>56.17</v>
      </c>
      <c r="C151" s="41" t="s">
        <v>189</v>
      </c>
      <c r="D151" s="41">
        <v>1.7</v>
      </c>
      <c r="E151" s="41">
        <v>12.49</v>
      </c>
      <c r="F151" s="41">
        <v>29.9</v>
      </c>
      <c r="G151" s="41">
        <v>1.66</v>
      </c>
      <c r="I151" s="41">
        <v>101.93</v>
      </c>
      <c r="J151" s="41"/>
      <c r="K151" s="41">
        <f t="shared" si="8"/>
        <v>81.006970504122961</v>
      </c>
      <c r="M151" s="46">
        <v>3.1311081478889573</v>
      </c>
      <c r="N151" s="46">
        <v>18.387964268102248</v>
      </c>
      <c r="O151" s="46">
        <v>78.480927584008796</v>
      </c>
    </row>
    <row r="152" spans="1:15">
      <c r="A152" s="4" t="s">
        <v>558</v>
      </c>
      <c r="B152" s="41">
        <v>52.44</v>
      </c>
      <c r="C152" s="41" t="s">
        <v>189</v>
      </c>
      <c r="D152" s="41" t="s">
        <v>189</v>
      </c>
      <c r="E152" s="41">
        <v>26.46</v>
      </c>
      <c r="F152" s="41">
        <v>19.46</v>
      </c>
      <c r="G152" s="41">
        <v>0.96</v>
      </c>
      <c r="I152" s="41">
        <v>99.31</v>
      </c>
      <c r="J152" s="41"/>
      <c r="K152" s="41">
        <f t="shared" si="8"/>
        <v>56.715671510322849</v>
      </c>
      <c r="M152" s="46">
        <v>1.9715664292927273</v>
      </c>
      <c r="N152" s="46">
        <v>42.414197461237521</v>
      </c>
      <c r="O152" s="46">
        <v>55.614236109469751</v>
      </c>
    </row>
    <row r="153" spans="1:15">
      <c r="A153" s="4" t="s">
        <v>559</v>
      </c>
      <c r="B153" s="41">
        <v>52.66</v>
      </c>
      <c r="C153" s="41" t="s">
        <v>189</v>
      </c>
      <c r="D153" s="41" t="s">
        <v>189</v>
      </c>
      <c r="E153" s="41">
        <v>26.53</v>
      </c>
      <c r="F153" s="41">
        <v>19.75</v>
      </c>
      <c r="G153" s="41">
        <v>0.9</v>
      </c>
      <c r="I153" s="41">
        <v>99.84</v>
      </c>
      <c r="J153" s="41"/>
      <c r="K153" s="41">
        <f t="shared" si="8"/>
        <v>57.013704919851925</v>
      </c>
      <c r="M153" s="46">
        <v>1.8333509780852872</v>
      </c>
      <c r="N153" s="46">
        <v>42.181458056717517</v>
      </c>
      <c r="O153" s="46">
        <v>55.985190965197205</v>
      </c>
    </row>
    <row r="154" spans="1:15">
      <c r="A154" s="4" t="s">
        <v>560</v>
      </c>
      <c r="B154" s="41">
        <v>53.05</v>
      </c>
      <c r="C154" s="41">
        <v>0.31</v>
      </c>
      <c r="D154" s="41">
        <v>2.11</v>
      </c>
      <c r="E154" s="41">
        <v>17.18</v>
      </c>
      <c r="F154" s="41">
        <v>25.43</v>
      </c>
      <c r="G154" s="41">
        <v>1.45</v>
      </c>
      <c r="I154" s="41">
        <v>99.52</v>
      </c>
      <c r="J154" s="41"/>
      <c r="K154" s="41">
        <f t="shared" si="8"/>
        <v>72.506302050489467</v>
      </c>
      <c r="M154" s="46">
        <v>2.8857615867237567</v>
      </c>
      <c r="N154" s="46">
        <v>26.686820704820725</v>
      </c>
      <c r="O154" s="46">
        <v>70.427417708455522</v>
      </c>
    </row>
    <row r="155" spans="1:15">
      <c r="A155" s="4" t="s">
        <v>561</v>
      </c>
      <c r="B155" s="41">
        <v>52.6</v>
      </c>
      <c r="C155" s="41" t="s">
        <v>189</v>
      </c>
      <c r="D155" s="41" t="s">
        <v>189</v>
      </c>
      <c r="E155" s="41">
        <v>22.86</v>
      </c>
      <c r="F155" s="41">
        <v>21.84</v>
      </c>
      <c r="G155" s="41">
        <v>1.1200000000000001</v>
      </c>
      <c r="I155" s="41">
        <v>98.41</v>
      </c>
      <c r="J155" s="41"/>
      <c r="K155" s="41">
        <f t="shared" si="8"/>
        <v>62.992323358922143</v>
      </c>
      <c r="M155" s="46">
        <v>2.2693051733948875</v>
      </c>
      <c r="N155" s="46">
        <v>36.152000895644491</v>
      </c>
      <c r="O155" s="46">
        <v>61.578693930960625</v>
      </c>
    </row>
    <row r="156" spans="1:15">
      <c r="A156" s="4" t="s">
        <v>562</v>
      </c>
      <c r="B156" s="41">
        <v>51.64</v>
      </c>
      <c r="C156" s="41" t="s">
        <v>189</v>
      </c>
      <c r="D156" s="41" t="s">
        <v>189</v>
      </c>
      <c r="E156" s="41">
        <v>30.21</v>
      </c>
      <c r="F156" s="41">
        <v>16.29</v>
      </c>
      <c r="G156" s="41">
        <v>1.31</v>
      </c>
      <c r="I156" s="41">
        <v>99.44</v>
      </c>
      <c r="J156" s="41"/>
      <c r="K156" s="41">
        <f t="shared" si="8"/>
        <v>48.997920057308384</v>
      </c>
      <c r="M156" s="46">
        <v>2.754535783387539</v>
      </c>
      <c r="N156" s="46">
        <v>49.580292052303562</v>
      </c>
      <c r="O156" s="46">
        <v>47.665172164308892</v>
      </c>
    </row>
    <row r="157" spans="1:15">
      <c r="A157" s="4" t="s">
        <v>563</v>
      </c>
      <c r="B157" s="41">
        <v>53.39</v>
      </c>
      <c r="C157" s="41" t="s">
        <v>189</v>
      </c>
      <c r="D157" s="41" t="s">
        <v>189</v>
      </c>
      <c r="E157" s="41">
        <v>26.99</v>
      </c>
      <c r="F157" s="41">
        <v>19.62</v>
      </c>
      <c r="G157" s="41">
        <v>1.02</v>
      </c>
      <c r="I157" s="41">
        <v>101.02</v>
      </c>
      <c r="J157" s="41"/>
      <c r="K157" s="41">
        <f t="shared" si="8"/>
        <v>56.429605197537427</v>
      </c>
      <c r="M157" s="46">
        <v>2.0652551677374742</v>
      </c>
      <c r="N157" s="46">
        <v>42.653793574348882</v>
      </c>
      <c r="O157" s="46">
        <v>55.280951257913649</v>
      </c>
    </row>
    <row r="158" spans="1:15">
      <c r="A158" s="4" t="s">
        <v>564</v>
      </c>
      <c r="B158" s="41">
        <v>53.7</v>
      </c>
      <c r="C158" s="41" t="s">
        <v>189</v>
      </c>
      <c r="D158" s="41" t="s">
        <v>189</v>
      </c>
      <c r="E158" s="41">
        <v>25.91</v>
      </c>
      <c r="F158" s="41">
        <v>20.100000000000001</v>
      </c>
      <c r="G158" s="41">
        <v>1.02</v>
      </c>
      <c r="I158" s="41">
        <v>100.73</v>
      </c>
      <c r="J158" s="41"/>
      <c r="K158" s="41">
        <f t="shared" si="8"/>
        <v>58.020715194023524</v>
      </c>
      <c r="M158" s="46">
        <v>2.0725993137787784</v>
      </c>
      <c r="N158" s="46">
        <v>41.092619211839164</v>
      </c>
      <c r="O158" s="46">
        <v>56.834781474382069</v>
      </c>
    </row>
    <row r="159" spans="1:15">
      <c r="A159" s="4" t="s">
        <v>565</v>
      </c>
      <c r="B159" s="41">
        <v>49.82</v>
      </c>
      <c r="C159" s="41" t="s">
        <v>189</v>
      </c>
      <c r="D159" s="41">
        <v>0.56999999999999995</v>
      </c>
      <c r="E159" s="41">
        <v>34.1</v>
      </c>
      <c r="F159" s="41">
        <v>13.29</v>
      </c>
      <c r="G159" s="41">
        <v>0.76</v>
      </c>
      <c r="I159" s="41">
        <v>98.54</v>
      </c>
      <c r="J159" s="41"/>
      <c r="K159" s="41">
        <f t="shared" si="8"/>
        <v>40.980960741299363</v>
      </c>
      <c r="M159" s="46">
        <v>1.6568767009098373</v>
      </c>
      <c r="N159" s="46">
        <v>58.024607326988018</v>
      </c>
      <c r="O159" s="46">
        <v>40.318515972102148</v>
      </c>
    </row>
    <row r="160" spans="1:15">
      <c r="A160" s="4" t="s">
        <v>566</v>
      </c>
      <c r="B160" s="41">
        <v>49.12</v>
      </c>
      <c r="C160" s="41" t="s">
        <v>189</v>
      </c>
      <c r="D160" s="41" t="s">
        <v>189</v>
      </c>
      <c r="E160" s="41">
        <v>38.75</v>
      </c>
      <c r="F160" s="41">
        <v>9.15</v>
      </c>
      <c r="G160" s="41">
        <v>1.33</v>
      </c>
      <c r="I160" s="41">
        <v>99.7</v>
      </c>
      <c r="J160" s="41"/>
      <c r="K160" s="41">
        <f t="shared" si="8"/>
        <v>29.611984161147031</v>
      </c>
      <c r="M160" s="46">
        <v>3.0017316106905554</v>
      </c>
      <c r="N160" s="46">
        <v>68.261080291455642</v>
      </c>
      <c r="O160" s="46">
        <v>28.73718809785381</v>
      </c>
    </row>
    <row r="161" spans="1:15">
      <c r="A161" s="4" t="s">
        <v>567</v>
      </c>
      <c r="B161" s="41">
        <v>50.23</v>
      </c>
      <c r="C161" s="41" t="s">
        <v>189</v>
      </c>
      <c r="D161" s="41" t="s">
        <v>189</v>
      </c>
      <c r="E161" s="41">
        <v>39.71</v>
      </c>
      <c r="F161" s="41">
        <v>9.9</v>
      </c>
      <c r="G161" s="41">
        <v>1.1200000000000001</v>
      </c>
      <c r="I161" s="41">
        <v>100.95</v>
      </c>
      <c r="J161" s="41"/>
      <c r="K161" s="41">
        <f t="shared" si="8"/>
        <v>30.756343317325314</v>
      </c>
      <c r="M161" s="46">
        <v>2.4405802837232282</v>
      </c>
      <c r="N161" s="46">
        <v>67.539244049827246</v>
      </c>
      <c r="O161" s="46">
        <v>30.020175666449539</v>
      </c>
    </row>
    <row r="162" spans="1:15">
      <c r="A162" s="4" t="s">
        <v>568</v>
      </c>
      <c r="B162" s="41">
        <v>53.73</v>
      </c>
      <c r="C162" s="41" t="s">
        <v>189</v>
      </c>
      <c r="D162" s="41">
        <v>1.94</v>
      </c>
      <c r="E162" s="41">
        <v>10.08</v>
      </c>
      <c r="F162" s="41">
        <v>15.8</v>
      </c>
      <c r="G162" s="41">
        <v>20.85</v>
      </c>
      <c r="I162" s="41">
        <v>102.4</v>
      </c>
      <c r="J162" s="41"/>
      <c r="K162" s="41">
        <f t="shared" si="8"/>
        <v>73.633186729877508</v>
      </c>
      <c r="M162" s="46">
        <v>41.120780445269673</v>
      </c>
      <c r="N162" s="46">
        <v>15.516617482195883</v>
      </c>
      <c r="O162" s="46">
        <v>43.362602072534443</v>
      </c>
    </row>
    <row r="163" spans="1:15">
      <c r="A163" s="4" t="s">
        <v>569</v>
      </c>
      <c r="B163" s="41">
        <v>52.74</v>
      </c>
      <c r="C163" s="41" t="s">
        <v>189</v>
      </c>
      <c r="D163" s="41" t="s">
        <v>189</v>
      </c>
      <c r="E163" s="41">
        <v>25.87</v>
      </c>
      <c r="F163" s="41">
        <v>19.920000000000002</v>
      </c>
      <c r="G163" s="41">
        <v>1.05</v>
      </c>
      <c r="I163" s="41">
        <v>99.58</v>
      </c>
      <c r="J163" s="41"/>
      <c r="K163" s="41">
        <f t="shared" si="8"/>
        <v>57.839136498980729</v>
      </c>
      <c r="M163" s="46">
        <v>2.1445262623754755</v>
      </c>
      <c r="N163" s="46">
        <v>41.240102043028941</v>
      </c>
      <c r="O163" s="46">
        <v>56.615371694595581</v>
      </c>
    </row>
    <row r="164" spans="1:15">
      <c r="A164" s="4" t="s">
        <v>570</v>
      </c>
      <c r="B164" s="41">
        <v>54.19</v>
      </c>
      <c r="C164" s="41" t="s">
        <v>189</v>
      </c>
      <c r="D164" s="41" t="s">
        <v>189</v>
      </c>
      <c r="E164" s="41">
        <v>27.1</v>
      </c>
      <c r="F164" s="41">
        <v>20.27</v>
      </c>
      <c r="G164" s="41">
        <v>1.03</v>
      </c>
      <c r="I164" s="41">
        <v>102.59</v>
      </c>
      <c r="J164" s="41"/>
      <c r="K164" s="41">
        <f t="shared" si="8"/>
        <v>57.129611747286383</v>
      </c>
      <c r="M164" s="46">
        <v>2.044099235935446</v>
      </c>
      <c r="N164" s="46">
        <v>41.977374757269956</v>
      </c>
      <c r="O164" s="46">
        <v>55.978526006794596</v>
      </c>
    </row>
    <row r="165" spans="1:15">
      <c r="A165" s="4" t="s">
        <v>571</v>
      </c>
      <c r="B165" s="41">
        <v>48.38</v>
      </c>
      <c r="C165" s="41" t="s">
        <v>189</v>
      </c>
      <c r="D165" s="41" t="s">
        <v>189</v>
      </c>
      <c r="E165" s="41">
        <v>39.520000000000003</v>
      </c>
      <c r="F165" s="41">
        <v>8.9</v>
      </c>
      <c r="G165" s="41">
        <v>1.25</v>
      </c>
      <c r="I165" s="41">
        <v>98.05</v>
      </c>
      <c r="J165" s="41"/>
      <c r="K165" s="41">
        <f t="shared" si="8"/>
        <v>28.634084876120014</v>
      </c>
      <c r="M165" s="46">
        <v>2.8101971842761944</v>
      </c>
      <c r="N165" s="46">
        <v>69.346564363347412</v>
      </c>
      <c r="O165" s="46">
        <v>27.843238452376379</v>
      </c>
    </row>
    <row r="166" spans="1:15">
      <c r="A166" s="4" t="s">
        <v>572</v>
      </c>
      <c r="B166" s="41">
        <v>52.84</v>
      </c>
      <c r="C166" s="41" t="s">
        <v>189</v>
      </c>
      <c r="D166" s="41" t="s">
        <v>189</v>
      </c>
      <c r="E166" s="41">
        <v>26.18</v>
      </c>
      <c r="F166" s="41">
        <v>19.77</v>
      </c>
      <c r="G166" s="41">
        <v>0.94</v>
      </c>
      <c r="I166" s="41">
        <v>99.73</v>
      </c>
      <c r="J166" s="41"/>
      <c r="K166" s="41">
        <f t="shared" si="8"/>
        <v>57.363631220348033</v>
      </c>
      <c r="M166" s="46">
        <v>1.9228767812922598</v>
      </c>
      <c r="N166" s="46">
        <v>41.799826243321569</v>
      </c>
      <c r="O166" s="46">
        <v>56.277296975386172</v>
      </c>
    </row>
    <row r="167" spans="1:15">
      <c r="A167" s="4" t="s">
        <v>573</v>
      </c>
      <c r="B167" s="41">
        <v>51.82</v>
      </c>
      <c r="C167" s="41" t="s">
        <v>189</v>
      </c>
      <c r="D167" s="41" t="s">
        <v>189</v>
      </c>
      <c r="E167" s="41">
        <v>26.96</v>
      </c>
      <c r="F167" s="41">
        <v>18.59</v>
      </c>
      <c r="G167" s="41">
        <v>1.04</v>
      </c>
      <c r="I167" s="41">
        <v>98.41</v>
      </c>
      <c r="J167" s="41"/>
      <c r="K167" s="41">
        <f t="shared" si="8"/>
        <v>55.126979865771808</v>
      </c>
      <c r="M167" s="46">
        <v>2.1688425281814872</v>
      </c>
      <c r="N167" s="46">
        <v>43.882948649859003</v>
      </c>
      <c r="O167" s="46">
        <v>53.948208821959511</v>
      </c>
    </row>
    <row r="168" spans="1:15">
      <c r="A168" s="4" t="s">
        <v>574</v>
      </c>
      <c r="B168" s="41">
        <v>51.77</v>
      </c>
      <c r="C168" s="41" t="s">
        <v>189</v>
      </c>
      <c r="D168" s="41" t="s">
        <v>189</v>
      </c>
      <c r="E168" s="41">
        <v>26.23</v>
      </c>
      <c r="F168" s="41">
        <v>19.38</v>
      </c>
      <c r="G168" s="41">
        <v>0.95</v>
      </c>
      <c r="I168" s="41">
        <v>98.33</v>
      </c>
      <c r="J168" s="41"/>
      <c r="K168" s="41">
        <f t="shared" si="8"/>
        <v>56.828829108457114</v>
      </c>
      <c r="M168" s="46">
        <v>1.9631585920066197</v>
      </c>
      <c r="N168" s="46">
        <v>42.306909638005358</v>
      </c>
      <c r="O168" s="46">
        <v>55.729931769988013</v>
      </c>
    </row>
    <row r="169" spans="1:15">
      <c r="A169" s="4" t="s">
        <v>575</v>
      </c>
      <c r="B169" s="41">
        <v>51.76</v>
      </c>
      <c r="C169" s="41" t="s">
        <v>189</v>
      </c>
      <c r="D169" s="41">
        <v>0.64</v>
      </c>
      <c r="E169" s="41">
        <v>26.56</v>
      </c>
      <c r="F169" s="41">
        <v>19.29</v>
      </c>
      <c r="G169" s="41">
        <v>1.06</v>
      </c>
      <c r="I169" s="41">
        <v>99.31</v>
      </c>
      <c r="J169" s="41"/>
      <c r="K169" s="41">
        <f t="shared" si="8"/>
        <v>56.407413893515901</v>
      </c>
      <c r="M169" s="46">
        <v>2.1795571413955637</v>
      </c>
      <c r="N169" s="46">
        <v>42.625717005293296</v>
      </c>
      <c r="O169" s="46">
        <v>55.194725853311134</v>
      </c>
    </row>
    <row r="170" spans="1:15">
      <c r="A170" s="4" t="s">
        <v>576</v>
      </c>
      <c r="B170" s="41">
        <v>53.19</v>
      </c>
      <c r="C170" s="41" t="s">
        <v>189</v>
      </c>
      <c r="D170" s="41">
        <v>0.92</v>
      </c>
      <c r="E170" s="41">
        <v>19.899999999999999</v>
      </c>
      <c r="F170" s="41">
        <v>23.49</v>
      </c>
      <c r="G170" s="41">
        <v>1.3</v>
      </c>
      <c r="I170" s="41">
        <v>98.8</v>
      </c>
      <c r="J170" s="41"/>
      <c r="K170" s="41">
        <f t="shared" si="8"/>
        <v>67.773629001925613</v>
      </c>
      <c r="M170" s="46">
        <v>2.6251982765707043</v>
      </c>
      <c r="N170" s="46">
        <v>31.365561533822529</v>
      </c>
      <c r="O170" s="46">
        <v>66.009240189606771</v>
      </c>
    </row>
    <row r="171" spans="1:15">
      <c r="A171" s="4" t="s">
        <v>577</v>
      </c>
      <c r="B171" s="41">
        <v>48.94</v>
      </c>
      <c r="C171" s="41" t="s">
        <v>189</v>
      </c>
      <c r="D171" s="41" t="s">
        <v>189</v>
      </c>
      <c r="E171" s="41">
        <v>38.54</v>
      </c>
      <c r="F171" s="41">
        <v>9.11</v>
      </c>
      <c r="G171" s="41">
        <v>1.27</v>
      </c>
      <c r="I171" s="41">
        <v>99.26</v>
      </c>
      <c r="J171" s="41"/>
      <c r="K171" s="41">
        <f t="shared" si="8"/>
        <v>29.633935286282536</v>
      </c>
      <c r="M171" s="46">
        <v>2.8845157065071092</v>
      </c>
      <c r="N171" s="46">
        <v>68.32224524231043</v>
      </c>
      <c r="O171" s="46">
        <v>28.79323905118245</v>
      </c>
    </row>
    <row r="172" spans="1:15">
      <c r="A172" s="4" t="s">
        <v>578</v>
      </c>
      <c r="B172" s="41">
        <v>53.91</v>
      </c>
      <c r="C172" s="41" t="s">
        <v>189</v>
      </c>
      <c r="D172" s="41" t="s">
        <v>189</v>
      </c>
      <c r="E172" s="41">
        <v>25.58</v>
      </c>
      <c r="F172" s="41">
        <v>20.83</v>
      </c>
      <c r="G172" s="41">
        <v>1.01</v>
      </c>
      <c r="I172" s="41">
        <v>101.33</v>
      </c>
      <c r="J172" s="41"/>
      <c r="K172" s="41">
        <f t="shared" si="8"/>
        <v>59.197029212323294</v>
      </c>
      <c r="M172" s="46">
        <v>2.021543013530172</v>
      </c>
      <c r="N172" s="46">
        <v>39.961647569463182</v>
      </c>
      <c r="O172" s="46">
        <v>58.016809417006655</v>
      </c>
    </row>
    <row r="173" spans="1:15">
      <c r="A173" s="4" t="s">
        <v>579</v>
      </c>
      <c r="B173" s="41">
        <v>52.89</v>
      </c>
      <c r="C173" s="41" t="s">
        <v>189</v>
      </c>
      <c r="D173" s="41" t="s">
        <v>189</v>
      </c>
      <c r="E173" s="41">
        <v>24.11</v>
      </c>
      <c r="F173" s="41">
        <v>21.09</v>
      </c>
      <c r="G173" s="41">
        <v>1.24</v>
      </c>
      <c r="I173" s="41">
        <v>99.33</v>
      </c>
      <c r="J173" s="41"/>
      <c r="K173" s="41">
        <f t="shared" si="8"/>
        <v>60.914157677617119</v>
      </c>
      <c r="M173" s="46">
        <v>2.5098021331230522</v>
      </c>
      <c r="N173" s="46">
        <v>38.088708043322647</v>
      </c>
      <c r="O173" s="46">
        <v>59.4014898235543</v>
      </c>
    </row>
    <row r="174" spans="1:15">
      <c r="A174" s="4" t="s">
        <v>580</v>
      </c>
      <c r="B174" s="41">
        <v>51.53</v>
      </c>
      <c r="C174" s="41" t="s">
        <v>189</v>
      </c>
      <c r="D174" s="41" t="s">
        <v>189</v>
      </c>
      <c r="E174" s="41">
        <v>32.22</v>
      </c>
      <c r="F174" s="41">
        <v>15.14</v>
      </c>
      <c r="G174" s="41">
        <v>0.77</v>
      </c>
      <c r="I174" s="41">
        <v>99.66</v>
      </c>
      <c r="J174" s="41"/>
      <c r="K174" s="41">
        <f t="shared" si="8"/>
        <v>45.568803085954499</v>
      </c>
      <c r="M174" s="46">
        <v>1.6387699755799072</v>
      </c>
      <c r="N174" s="46">
        <v>53.522210518439259</v>
      </c>
      <c r="O174" s="46">
        <v>44.839019505980829</v>
      </c>
    </row>
    <row r="175" spans="1:15">
      <c r="A175" s="4" t="s">
        <v>581</v>
      </c>
      <c r="B175" s="41">
        <v>53.42</v>
      </c>
      <c r="C175" s="41">
        <v>0.24</v>
      </c>
      <c r="D175" s="41">
        <v>0.8</v>
      </c>
      <c r="E175" s="41">
        <v>22.2</v>
      </c>
      <c r="F175" s="41">
        <v>22.27</v>
      </c>
      <c r="G175" s="41">
        <v>1.4</v>
      </c>
      <c r="I175" s="41">
        <v>100.34</v>
      </c>
      <c r="J175" s="41"/>
      <c r="K175" s="41">
        <f t="shared" si="8"/>
        <v>64.122413526218239</v>
      </c>
      <c r="M175" s="46">
        <v>2.8159072688636928</v>
      </c>
      <c r="N175" s="46">
        <v>34.851744387720899</v>
      </c>
      <c r="O175" s="46">
        <v>62.332348343415397</v>
      </c>
    </row>
    <row r="176" spans="1:15">
      <c r="A176" s="4" t="s">
        <v>582</v>
      </c>
      <c r="B176" s="41">
        <v>49.1</v>
      </c>
      <c r="C176" s="41" t="s">
        <v>189</v>
      </c>
      <c r="D176" s="41" t="s">
        <v>189</v>
      </c>
      <c r="E176" s="41">
        <v>39.65</v>
      </c>
      <c r="F176" s="41">
        <v>8.8800000000000008</v>
      </c>
      <c r="G176" s="41">
        <v>1.66</v>
      </c>
      <c r="I176" s="41">
        <v>99.29</v>
      </c>
      <c r="J176" s="41"/>
      <c r="K176" s="41">
        <f t="shared" si="8"/>
        <v>28.521135738694035</v>
      </c>
      <c r="M176" s="46">
        <v>3.6918013002105261</v>
      </c>
      <c r="N176" s="46">
        <v>68.826336667854875</v>
      </c>
      <c r="O176" s="46">
        <v>27.48186203193459</v>
      </c>
    </row>
    <row r="177" spans="1:15">
      <c r="A177" s="4" t="s">
        <v>583</v>
      </c>
      <c r="B177" s="41">
        <v>52.49</v>
      </c>
      <c r="C177" s="41" t="s">
        <v>189</v>
      </c>
      <c r="D177" s="41" t="s">
        <v>189</v>
      </c>
      <c r="E177" s="41">
        <v>25.25</v>
      </c>
      <c r="F177" s="41">
        <v>19.73</v>
      </c>
      <c r="G177" s="41">
        <v>0.94</v>
      </c>
      <c r="I177" s="41">
        <v>98.41</v>
      </c>
      <c r="J177" s="41"/>
      <c r="K177" s="41">
        <f t="shared" si="8"/>
        <v>58.196549240835452</v>
      </c>
      <c r="M177" s="46">
        <v>1.954117885482904</v>
      </c>
      <c r="N177" s="46">
        <v>40.969958219717526</v>
      </c>
      <c r="O177" s="46">
        <v>57.075923894799573</v>
      </c>
    </row>
    <row r="178" spans="1:15">
      <c r="A178" s="4" t="s">
        <v>584</v>
      </c>
      <c r="B178" s="41">
        <v>51.61</v>
      </c>
      <c r="C178" s="41" t="s">
        <v>189</v>
      </c>
      <c r="D178" s="41" t="s">
        <v>189</v>
      </c>
      <c r="E178" s="41">
        <v>26.42</v>
      </c>
      <c r="F178" s="41">
        <v>18.86</v>
      </c>
      <c r="G178" s="41">
        <v>1.05</v>
      </c>
      <c r="I178" s="41">
        <v>97.93</v>
      </c>
      <c r="J178" s="41"/>
      <c r="K178" s="41">
        <f t="shared" si="8"/>
        <v>55.982577017240253</v>
      </c>
      <c r="M178" s="46">
        <v>2.1913307811372844</v>
      </c>
      <c r="N178" s="46">
        <v>43.036077993799879</v>
      </c>
      <c r="O178" s="46">
        <v>54.77259122506284</v>
      </c>
    </row>
    <row r="179" spans="1:15">
      <c r="A179" s="4" t="s">
        <v>585</v>
      </c>
      <c r="B179" s="41">
        <v>49.63</v>
      </c>
      <c r="C179" s="41" t="s">
        <v>189</v>
      </c>
      <c r="D179" s="41" t="s">
        <v>189</v>
      </c>
      <c r="E179" s="41">
        <v>38.51</v>
      </c>
      <c r="F179" s="41">
        <v>10.51</v>
      </c>
      <c r="G179" s="41">
        <v>1.18</v>
      </c>
      <c r="I179" s="41">
        <v>99.82</v>
      </c>
      <c r="J179" s="41"/>
      <c r="K179" s="41">
        <f t="shared" si="8"/>
        <v>32.716010042613043</v>
      </c>
      <c r="M179" s="46">
        <v>2.572882276030366</v>
      </c>
      <c r="N179" s="46">
        <v>65.537920773174349</v>
      </c>
      <c r="O179" s="46">
        <v>31.889196950795284</v>
      </c>
    </row>
    <row r="180" spans="1:15">
      <c r="A180" s="4" t="s">
        <v>586</v>
      </c>
      <c r="B180" s="41">
        <v>51.39</v>
      </c>
      <c r="C180" s="41" t="s">
        <v>189</v>
      </c>
      <c r="D180" s="41" t="s">
        <v>189</v>
      </c>
      <c r="E180" s="41">
        <v>26.82</v>
      </c>
      <c r="F180" s="41">
        <v>18.7</v>
      </c>
      <c r="G180" s="41">
        <v>0.98</v>
      </c>
      <c r="I180" s="41">
        <v>97.89</v>
      </c>
      <c r="J180" s="41"/>
      <c r="K180" s="41">
        <f t="shared" si="8"/>
        <v>55.401554607250816</v>
      </c>
      <c r="M180" s="46">
        <v>2.0444076839462531</v>
      </c>
      <c r="N180" s="46">
        <v>43.669823325227313</v>
      </c>
      <c r="O180" s="46">
        <v>54.28576899082644</v>
      </c>
    </row>
    <row r="181" spans="1:15">
      <c r="A181" s="4" t="s">
        <v>587</v>
      </c>
      <c r="B181" s="41">
        <v>48.38</v>
      </c>
      <c r="C181" s="41" t="s">
        <v>189</v>
      </c>
      <c r="D181" s="41" t="s">
        <v>189</v>
      </c>
      <c r="E181" s="41">
        <v>40.4</v>
      </c>
      <c r="F181" s="41">
        <v>8.49</v>
      </c>
      <c r="G181" s="41">
        <v>1.29</v>
      </c>
      <c r="I181" s="41">
        <v>100.04</v>
      </c>
      <c r="J181" s="41"/>
      <c r="K181" s="41">
        <f t="shared" si="8"/>
        <v>27.241428930215015</v>
      </c>
      <c r="M181" s="46">
        <v>2.8899677274919831</v>
      </c>
      <c r="N181" s="46">
        <v>70.642470719825596</v>
      </c>
      <c r="O181" s="46">
        <v>26.467561552682419</v>
      </c>
    </row>
    <row r="182" spans="1:15">
      <c r="A182" s="4" t="s">
        <v>588</v>
      </c>
      <c r="B182" s="41">
        <v>54.22</v>
      </c>
      <c r="C182" s="41" t="s">
        <v>189</v>
      </c>
      <c r="D182" s="41">
        <v>1.48</v>
      </c>
      <c r="E182" s="41">
        <v>20.39</v>
      </c>
      <c r="F182" s="41">
        <v>24.74</v>
      </c>
      <c r="G182" s="41">
        <v>0.5</v>
      </c>
      <c r="I182" s="41">
        <v>101.33</v>
      </c>
      <c r="J182" s="41"/>
      <c r="K182" s="41">
        <f t="shared" si="8"/>
        <v>68.371766660290078</v>
      </c>
      <c r="M182" s="46">
        <v>0.98343936293802892</v>
      </c>
      <c r="N182" s="46">
        <v>31.302284995573654</v>
      </c>
      <c r="O182" s="46">
        <v>67.714275641488314</v>
      </c>
    </row>
    <row r="183" spans="1:15">
      <c r="A183" s="4" t="s">
        <v>589</v>
      </c>
      <c r="B183" s="41">
        <v>53.06</v>
      </c>
      <c r="C183" s="41" t="s">
        <v>189</v>
      </c>
      <c r="D183" s="41">
        <v>0.86</v>
      </c>
      <c r="E183" s="41">
        <v>11.63</v>
      </c>
      <c r="F183" s="41">
        <v>13.43</v>
      </c>
      <c r="G183" s="41">
        <v>21.13</v>
      </c>
      <c r="I183" s="41">
        <v>100.09</v>
      </c>
      <c r="J183" s="41"/>
      <c r="K183" s="41">
        <f t="shared" si="8"/>
        <v>67.292316689265533</v>
      </c>
      <c r="M183" s="46">
        <v>43.214094791397365</v>
      </c>
      <c r="N183" s="46">
        <v>18.564654468286555</v>
      </c>
      <c r="O183" s="46">
        <v>38.221250740316073</v>
      </c>
    </row>
    <row r="184" spans="1:15">
      <c r="A184" s="4" t="s">
        <v>590</v>
      </c>
      <c r="B184" s="41">
        <v>51.91</v>
      </c>
      <c r="C184" s="41" t="s">
        <v>189</v>
      </c>
      <c r="D184" s="41" t="s">
        <v>189</v>
      </c>
      <c r="E184" s="41">
        <v>25.13</v>
      </c>
      <c r="F184" s="41">
        <v>19.350000000000001</v>
      </c>
      <c r="G184" s="41">
        <v>1.32</v>
      </c>
      <c r="I184" s="41">
        <v>97.72</v>
      </c>
      <c r="J184" s="41"/>
      <c r="K184" s="41">
        <f t="shared" si="8"/>
        <v>57.838888058586157</v>
      </c>
      <c r="M184" s="46">
        <v>2.7579814623016863</v>
      </c>
      <c r="N184" s="46">
        <v>40.981809727754879</v>
      </c>
      <c r="O184" s="46">
        <v>56.260208809943435</v>
      </c>
    </row>
    <row r="185" spans="1:15">
      <c r="A185" s="4" t="s">
        <v>591</v>
      </c>
      <c r="B185" s="41">
        <v>53.72</v>
      </c>
      <c r="C185" s="41" t="s">
        <v>189</v>
      </c>
      <c r="D185" s="41" t="s">
        <v>189</v>
      </c>
      <c r="E185" s="41">
        <v>26.57</v>
      </c>
      <c r="F185" s="41">
        <v>20.12</v>
      </c>
      <c r="G185" s="41">
        <v>0.99</v>
      </c>
      <c r="I185" s="41">
        <v>101.41</v>
      </c>
      <c r="J185" s="41"/>
      <c r="K185" s="41">
        <f t="shared" si="8"/>
        <v>57.431162679937522</v>
      </c>
      <c r="M185" s="46">
        <v>1.9908887425234805</v>
      </c>
      <c r="N185" s="46">
        <v>41.704659832657057</v>
      </c>
      <c r="O185" s="46">
        <v>56.304451424819455</v>
      </c>
    </row>
    <row r="186" spans="1:15">
      <c r="A186" s="4" t="s">
        <v>592</v>
      </c>
      <c r="B186" s="41">
        <v>52.59</v>
      </c>
      <c r="C186" s="41" t="s">
        <v>189</v>
      </c>
      <c r="D186" s="41" t="s">
        <v>189</v>
      </c>
      <c r="E186" s="41">
        <v>26.34</v>
      </c>
      <c r="F186" s="41">
        <v>19.82</v>
      </c>
      <c r="G186" s="41">
        <v>0.92</v>
      </c>
      <c r="I186" s="41">
        <v>99.68</v>
      </c>
      <c r="J186" s="41"/>
      <c r="K186" s="41">
        <f t="shared" si="8"/>
        <v>57.276366449352764</v>
      </c>
      <c r="M186" s="46">
        <v>1.8752720592612004</v>
      </c>
      <c r="N186" s="46">
        <v>41.905734646091133</v>
      </c>
      <c r="O186" s="46">
        <v>56.21899329464766</v>
      </c>
    </row>
    <row r="187" spans="1:15">
      <c r="A187" s="4" t="s">
        <v>593</v>
      </c>
      <c r="B187" s="41">
        <v>48.98</v>
      </c>
      <c r="C187" s="41" t="s">
        <v>189</v>
      </c>
      <c r="D187" s="41" t="s">
        <v>189</v>
      </c>
      <c r="E187" s="41">
        <v>39.19</v>
      </c>
      <c r="F187" s="41">
        <v>9.51</v>
      </c>
      <c r="G187" s="41">
        <v>1.08</v>
      </c>
      <c r="I187" s="41">
        <v>98.77</v>
      </c>
      <c r="J187" s="41"/>
      <c r="K187" s="41">
        <f t="shared" si="8"/>
        <v>30.184136947848867</v>
      </c>
      <c r="M187" s="46">
        <v>2.4052301409029559</v>
      </c>
      <c r="N187" s="46">
        <v>68.122311837534752</v>
      </c>
      <c r="O187" s="46">
        <v>29.472458021562293</v>
      </c>
    </row>
    <row r="188" spans="1:15">
      <c r="A188" s="4" t="s">
        <v>594</v>
      </c>
      <c r="B188" s="41">
        <v>48.87</v>
      </c>
      <c r="C188" s="41" t="s">
        <v>189</v>
      </c>
      <c r="D188" s="41" t="s">
        <v>189</v>
      </c>
      <c r="E188" s="41">
        <v>39.26</v>
      </c>
      <c r="F188" s="41">
        <v>9.15</v>
      </c>
      <c r="G188" s="41">
        <v>1.21</v>
      </c>
      <c r="I188" s="41">
        <v>100</v>
      </c>
      <c r="J188" s="41"/>
      <c r="K188" s="41">
        <f t="shared" si="8"/>
        <v>29.340177603266955</v>
      </c>
      <c r="M188" s="46">
        <v>2.7138672404942277</v>
      </c>
      <c r="N188" s="46">
        <v>68.728166169072779</v>
      </c>
      <c r="O188" s="46">
        <v>28.557966590432997</v>
      </c>
    </row>
    <row r="189" spans="1:15">
      <c r="A189" s="4" t="s">
        <v>595</v>
      </c>
      <c r="B189" s="41">
        <v>52.75</v>
      </c>
      <c r="C189" s="41" t="s">
        <v>189</v>
      </c>
      <c r="D189" s="41" t="s">
        <v>189</v>
      </c>
      <c r="E189" s="41">
        <v>26.13</v>
      </c>
      <c r="F189" s="41">
        <v>19.7</v>
      </c>
      <c r="G189" s="41">
        <v>1.04</v>
      </c>
      <c r="I189" s="41">
        <v>99.63</v>
      </c>
      <c r="J189" s="41"/>
      <c r="K189" s="41">
        <f t="shared" si="8"/>
        <v>57.323630121025381</v>
      </c>
      <c r="M189" s="46">
        <v>2.1290249521458677</v>
      </c>
      <c r="N189" s="46">
        <v>41.751112704565749</v>
      </c>
      <c r="O189" s="46">
        <v>56.119862343288382</v>
      </c>
    </row>
    <row r="190" spans="1:15">
      <c r="A190" s="4" t="s">
        <v>596</v>
      </c>
      <c r="B190" s="41">
        <v>52.11</v>
      </c>
      <c r="C190" s="41" t="s">
        <v>189</v>
      </c>
      <c r="D190" s="41" t="s">
        <v>189</v>
      </c>
      <c r="E190" s="41">
        <v>26.22</v>
      </c>
      <c r="F190" s="41">
        <v>19.559999999999999</v>
      </c>
      <c r="G190" s="41">
        <v>0.96</v>
      </c>
      <c r="I190" s="41">
        <v>98.85</v>
      </c>
      <c r="J190" s="41"/>
      <c r="K190" s="41">
        <f t="shared" si="8"/>
        <v>57.064842422454589</v>
      </c>
      <c r="M190" s="46">
        <v>1.973518670127089</v>
      </c>
      <c r="N190" s="46">
        <v>42.071105695944475</v>
      </c>
      <c r="O190" s="46">
        <v>55.955375633928426</v>
      </c>
    </row>
    <row r="191" spans="1:15">
      <c r="A191" s="4" t="s">
        <v>597</v>
      </c>
      <c r="B191" s="41">
        <v>49.23</v>
      </c>
      <c r="C191" s="41" t="s">
        <v>189</v>
      </c>
      <c r="D191" s="41" t="s">
        <v>189</v>
      </c>
      <c r="E191" s="41">
        <v>38.69</v>
      </c>
      <c r="F191" s="41">
        <v>9.98</v>
      </c>
      <c r="G191" s="41">
        <v>1.48</v>
      </c>
      <c r="I191" s="41">
        <v>100.67</v>
      </c>
      <c r="J191" s="41"/>
      <c r="K191" s="41">
        <f t="shared" si="8"/>
        <v>31.486647821771175</v>
      </c>
      <c r="M191" s="46">
        <v>3.2480411368184221</v>
      </c>
      <c r="N191" s="46">
        <v>66.273478771492279</v>
      </c>
      <c r="O191" s="46">
        <v>30.478480091689285</v>
      </c>
    </row>
    <row r="192" spans="1:15">
      <c r="A192" s="4" t="s">
        <v>598</v>
      </c>
      <c r="B192" s="41">
        <v>52.12</v>
      </c>
      <c r="C192" s="41" t="s">
        <v>189</v>
      </c>
      <c r="D192" s="41" t="s">
        <v>189</v>
      </c>
      <c r="E192" s="41">
        <v>26.96</v>
      </c>
      <c r="F192" s="41">
        <v>19.23</v>
      </c>
      <c r="G192" s="41">
        <v>1.06</v>
      </c>
      <c r="I192" s="41">
        <v>99.37</v>
      </c>
      <c r="J192" s="41"/>
      <c r="K192" s="41">
        <f t="shared" si="8"/>
        <v>55.962746463402667</v>
      </c>
      <c r="M192" s="46">
        <v>2.1693552106190928</v>
      </c>
      <c r="N192" s="46">
        <v>43.065146047222918</v>
      </c>
      <c r="O192" s="46">
        <v>54.765498742157995</v>
      </c>
    </row>
    <row r="193" spans="1:15">
      <c r="A193" s="4" t="s">
        <v>599</v>
      </c>
      <c r="B193" s="41">
        <v>52.08</v>
      </c>
      <c r="C193" s="41" t="s">
        <v>189</v>
      </c>
      <c r="D193" s="41" t="s">
        <v>189</v>
      </c>
      <c r="E193" s="41">
        <v>25.46</v>
      </c>
      <c r="F193" s="41">
        <v>19.79</v>
      </c>
      <c r="G193" s="41">
        <v>1.02</v>
      </c>
      <c r="I193" s="41">
        <v>98.36</v>
      </c>
      <c r="J193" s="41"/>
      <c r="K193" s="41">
        <f t="shared" si="8"/>
        <v>58.068869127407062</v>
      </c>
      <c r="M193" s="46">
        <v>2.1060913301078488</v>
      </c>
      <c r="N193" s="46">
        <v>41.031430698974312</v>
      </c>
      <c r="O193" s="46">
        <v>56.862477970917844</v>
      </c>
    </row>
    <row r="194" spans="1:15">
      <c r="A194" s="4" t="s">
        <v>600</v>
      </c>
      <c r="B194" s="41">
        <v>53.74</v>
      </c>
      <c r="C194" s="41" t="s">
        <v>189</v>
      </c>
      <c r="D194" s="41" t="s">
        <v>189</v>
      </c>
      <c r="E194" s="41">
        <v>21.48</v>
      </c>
      <c r="F194" s="41">
        <v>23.49</v>
      </c>
      <c r="G194" s="41">
        <v>0.94</v>
      </c>
      <c r="I194" s="41">
        <v>99.65</v>
      </c>
      <c r="J194" s="41"/>
      <c r="K194" s="41">
        <f t="shared" si="8"/>
        <v>66.082784204847073</v>
      </c>
      <c r="M194" s="46">
        <v>1.8653279748881708</v>
      </c>
      <c r="N194" s="46">
        <v>33.269238425584199</v>
      </c>
      <c r="O194" s="46">
        <v>64.86543359952762</v>
      </c>
    </row>
    <row r="195" spans="1:15">
      <c r="A195" s="4" t="s">
        <v>601</v>
      </c>
      <c r="B195" s="41">
        <v>55.02</v>
      </c>
      <c r="C195" s="41" t="s">
        <v>189</v>
      </c>
      <c r="D195" s="41" t="s">
        <v>189</v>
      </c>
      <c r="E195" s="41">
        <v>16.97</v>
      </c>
      <c r="F195" s="41">
        <v>26.55</v>
      </c>
      <c r="G195" s="41">
        <v>1.62</v>
      </c>
      <c r="I195" s="41">
        <v>100.16</v>
      </c>
      <c r="J195" s="41"/>
      <c r="K195" s="41">
        <f t="shared" si="8"/>
        <v>73.596787251547283</v>
      </c>
      <c r="M195" s="46">
        <v>3.1267283942205633</v>
      </c>
      <c r="N195" s="46">
        <v>25.564553846436581</v>
      </c>
      <c r="O195" s="46">
        <v>71.308717759342855</v>
      </c>
    </row>
    <row r="196" spans="1:15">
      <c r="A196" s="4" t="s">
        <v>602</v>
      </c>
      <c r="B196" s="41">
        <v>52.16</v>
      </c>
      <c r="C196" s="41" t="s">
        <v>189</v>
      </c>
      <c r="D196" s="41" t="s">
        <v>189</v>
      </c>
      <c r="E196" s="41">
        <v>26.41</v>
      </c>
      <c r="F196" s="41">
        <v>19.18</v>
      </c>
      <c r="G196" s="41">
        <v>1</v>
      </c>
      <c r="I196" s="41">
        <v>98.75</v>
      </c>
      <c r="J196" s="41"/>
      <c r="K196" s="41">
        <f t="shared" si="8"/>
        <v>56.406057555212129</v>
      </c>
      <c r="M196" s="46">
        <v>2.0702397671506376</v>
      </c>
      <c r="N196" s="46">
        <v>42.674680704316536</v>
      </c>
      <c r="O196" s="46">
        <v>55.255079528532825</v>
      </c>
    </row>
    <row r="197" spans="1:15">
      <c r="A197" s="4" t="s">
        <v>603</v>
      </c>
      <c r="B197" s="41">
        <v>51.48</v>
      </c>
      <c r="C197" s="41" t="s">
        <v>189</v>
      </c>
      <c r="D197" s="41" t="s">
        <v>189</v>
      </c>
      <c r="E197" s="41">
        <v>25.61</v>
      </c>
      <c r="F197" s="41">
        <v>19.260000000000002</v>
      </c>
      <c r="G197" s="41">
        <v>0.97</v>
      </c>
      <c r="I197" s="41">
        <v>97.32</v>
      </c>
      <c r="J197" s="41"/>
      <c r="K197" s="41">
        <f t="shared" si="8"/>
        <v>57.262776760273802</v>
      </c>
      <c r="M197" s="46">
        <v>2.0309671462417422</v>
      </c>
      <c r="N197" s="46">
        <v>41.85255490667523</v>
      </c>
      <c r="O197" s="46">
        <v>56.116477947083034</v>
      </c>
    </row>
    <row r="198" spans="1:15">
      <c r="A198" s="4" t="s">
        <v>604</v>
      </c>
      <c r="B198" s="41">
        <v>51.96</v>
      </c>
      <c r="C198" s="41" t="s">
        <v>189</v>
      </c>
      <c r="D198" s="41">
        <v>1.48</v>
      </c>
      <c r="E198" s="41">
        <v>17.78</v>
      </c>
      <c r="F198" s="41">
        <v>23.96</v>
      </c>
      <c r="G198" s="41">
        <v>1.46</v>
      </c>
      <c r="I198" s="41">
        <v>96.64</v>
      </c>
      <c r="J198" s="41"/>
      <c r="K198" s="41">
        <f t="shared" si="8"/>
        <v>70.596037034514055</v>
      </c>
      <c r="M198" s="46">
        <v>2.9992145283802758</v>
      </c>
      <c r="N198" s="46">
        <v>28.50806002195252</v>
      </c>
      <c r="O198" s="46">
        <v>68.492725449667191</v>
      </c>
    </row>
    <row r="199" spans="1:15">
      <c r="A199" s="4" t="s">
        <v>605</v>
      </c>
      <c r="B199" s="41">
        <v>51.92</v>
      </c>
      <c r="C199" s="41">
        <v>0.23</v>
      </c>
      <c r="D199" s="41">
        <v>1.06</v>
      </c>
      <c r="E199" s="41">
        <v>20.89</v>
      </c>
      <c r="F199" s="41">
        <v>22.94</v>
      </c>
      <c r="G199" s="41">
        <v>0.9</v>
      </c>
      <c r="I199" s="41">
        <v>97.94</v>
      </c>
      <c r="J199" s="41"/>
      <c r="K199" s="41">
        <f t="shared" si="8"/>
        <v>66.17593941884941</v>
      </c>
      <c r="M199" s="46">
        <v>1.8319708559717409</v>
      </c>
      <c r="N199" s="46">
        <v>33.189118933650072</v>
      </c>
      <c r="O199" s="46">
        <v>64.978910210378189</v>
      </c>
    </row>
    <row r="200" spans="1:15">
      <c r="A200" s="39" t="s">
        <v>606</v>
      </c>
      <c r="B200" s="3">
        <v>50.48</v>
      </c>
      <c r="C200" s="3" t="s">
        <v>189</v>
      </c>
      <c r="D200" s="3" t="s">
        <v>189</v>
      </c>
      <c r="E200" s="3">
        <v>32.520000000000003</v>
      </c>
      <c r="F200" s="3">
        <v>14.67</v>
      </c>
      <c r="G200" s="3">
        <v>0.82</v>
      </c>
      <c r="I200" s="3">
        <v>98.49</v>
      </c>
      <c r="J200" s="3"/>
      <c r="K200" s="41">
        <f t="shared" si="8"/>
        <v>44.558692512507072</v>
      </c>
      <c r="M200" s="46">
        <v>1.7590308070937544</v>
      </c>
      <c r="N200" s="46">
        <v>54.449182374566149</v>
      </c>
      <c r="O200" s="46">
        <v>43.791786818340093</v>
      </c>
    </row>
    <row r="201" spans="1:15">
      <c r="A201" s="39" t="s">
        <v>607</v>
      </c>
      <c r="B201" s="3">
        <v>52.61</v>
      </c>
      <c r="C201" s="3" t="s">
        <v>189</v>
      </c>
      <c r="D201" s="3" t="s">
        <v>189</v>
      </c>
      <c r="E201" s="3">
        <v>33.619999999999997</v>
      </c>
      <c r="F201" s="3">
        <v>15.28</v>
      </c>
      <c r="G201" s="3">
        <v>0.79</v>
      </c>
      <c r="I201" s="3">
        <v>102.29</v>
      </c>
      <c r="J201" s="3"/>
      <c r="K201" s="41">
        <f t="shared" si="8"/>
        <v>44.743412493525668</v>
      </c>
      <c r="M201" s="46">
        <v>1.6358139774294091</v>
      </c>
      <c r="N201" s="46">
        <v>54.335762389288355</v>
      </c>
      <c r="O201" s="46">
        <v>44.028423633282237</v>
      </c>
    </row>
    <row r="202" spans="1:15">
      <c r="A202" s="39" t="s">
        <v>608</v>
      </c>
      <c r="B202" s="3">
        <v>52.59</v>
      </c>
      <c r="C202" s="3" t="s">
        <v>189</v>
      </c>
      <c r="D202" s="3" t="s">
        <v>189</v>
      </c>
      <c r="E202" s="3">
        <v>33.42</v>
      </c>
      <c r="F202" s="3">
        <v>14.97</v>
      </c>
      <c r="G202" s="3">
        <v>0.83</v>
      </c>
      <c r="I202" s="3">
        <v>101.81</v>
      </c>
      <c r="J202" s="3"/>
      <c r="K202" s="41">
        <f t="shared" si="8"/>
        <v>44.384458341179148</v>
      </c>
      <c r="M202" s="46">
        <v>1.7383468672693481</v>
      </c>
      <c r="N202" s="46">
        <v>54.631864798924504</v>
      </c>
      <c r="O202" s="46">
        <v>43.629788333806147</v>
      </c>
    </row>
    <row r="203" spans="1:15">
      <c r="A203" s="39" t="s">
        <v>609</v>
      </c>
      <c r="B203" s="3">
        <v>49.99</v>
      </c>
      <c r="C203" s="3" t="s">
        <v>189</v>
      </c>
      <c r="D203" s="3" t="s">
        <v>189</v>
      </c>
      <c r="E203" s="3">
        <v>32.61</v>
      </c>
      <c r="F203" s="3">
        <v>14.86</v>
      </c>
      <c r="G203" s="3">
        <v>1.1100000000000001</v>
      </c>
      <c r="I203" s="3">
        <v>98.57</v>
      </c>
      <c r="J203" s="3"/>
      <c r="K203" s="41">
        <f t="shared" si="8"/>
        <v>44.808454469745676</v>
      </c>
      <c r="M203" s="46">
        <v>2.3496428022028093</v>
      </c>
      <c r="N203" s="46">
        <v>53.877929467836125</v>
      </c>
      <c r="O203" s="46">
        <v>43.772427729961066</v>
      </c>
    </row>
    <row r="204" spans="1:15">
      <c r="A204" s="39" t="s">
        <v>610</v>
      </c>
      <c r="B204" s="3">
        <v>51.49</v>
      </c>
      <c r="C204" s="3" t="s">
        <v>189</v>
      </c>
      <c r="D204" s="3" t="s">
        <v>189</v>
      </c>
      <c r="E204" s="3">
        <v>33.090000000000003</v>
      </c>
      <c r="F204" s="3">
        <v>14.95</v>
      </c>
      <c r="G204" s="3">
        <v>0.92</v>
      </c>
      <c r="I204" s="3">
        <v>100.44</v>
      </c>
      <c r="J204" s="3"/>
      <c r="K204" s="41">
        <f t="shared" si="8"/>
        <v>44.59651415886664</v>
      </c>
      <c r="M204" s="46">
        <v>1.9347602604036946</v>
      </c>
      <c r="N204" s="46">
        <v>54.314693205951457</v>
      </c>
      <c r="O204" s="46">
        <v>43.750546533644837</v>
      </c>
    </row>
    <row r="205" spans="1:15">
      <c r="A205" s="39" t="s">
        <v>611</v>
      </c>
      <c r="B205" s="3">
        <v>51.98</v>
      </c>
      <c r="C205" s="3" t="s">
        <v>189</v>
      </c>
      <c r="D205" s="3" t="s">
        <v>189</v>
      </c>
      <c r="E205" s="3">
        <v>34.15</v>
      </c>
      <c r="F205" s="3">
        <v>15.01</v>
      </c>
      <c r="G205" s="3">
        <v>0.97</v>
      </c>
      <c r="I205" s="3">
        <v>102.11</v>
      </c>
      <c r="J205" s="3"/>
      <c r="K205" s="41">
        <f t="shared" si="8"/>
        <v>43.917451078113238</v>
      </c>
      <c r="M205" s="46">
        <v>1.9995073087340152</v>
      </c>
      <c r="N205" s="46">
        <v>54.944370519774033</v>
      </c>
      <c r="O205" s="46">
        <v>43.056122171491943</v>
      </c>
    </row>
    <row r="206" spans="1:15">
      <c r="A206" s="39" t="s">
        <v>612</v>
      </c>
      <c r="B206" s="3">
        <v>52.35</v>
      </c>
      <c r="C206" s="3" t="s">
        <v>189</v>
      </c>
      <c r="D206" s="3" t="s">
        <v>189</v>
      </c>
      <c r="E206" s="3">
        <v>31.33</v>
      </c>
      <c r="F206" s="3">
        <v>16.100000000000001</v>
      </c>
      <c r="G206" s="3">
        <v>0.97</v>
      </c>
      <c r="I206" s="3">
        <v>101.78</v>
      </c>
      <c r="J206" s="3"/>
      <c r="K206" s="41">
        <f t="shared" si="8"/>
        <v>47.795833834660769</v>
      </c>
      <c r="M206" s="46">
        <v>2.0281133100568476</v>
      </c>
      <c r="N206" s="46">
        <v>51.12838894645725</v>
      </c>
      <c r="O206" s="46">
        <v>46.843497743485898</v>
      </c>
    </row>
    <row r="207" spans="1:15">
      <c r="A207" s="39" t="s">
        <v>613</v>
      </c>
      <c r="B207" s="3">
        <v>51.93</v>
      </c>
      <c r="C207" s="3" t="s">
        <v>189</v>
      </c>
      <c r="D207" s="3" t="s">
        <v>189</v>
      </c>
      <c r="E207" s="3">
        <v>32.380000000000003</v>
      </c>
      <c r="F207" s="3">
        <v>15.24</v>
      </c>
      <c r="G207" s="3">
        <v>0.86</v>
      </c>
      <c r="I207" s="3">
        <v>100.41</v>
      </c>
      <c r="J207" s="3"/>
      <c r="K207" s="41">
        <f t="shared" si="8"/>
        <v>45.609229284086915</v>
      </c>
      <c r="M207" s="46">
        <v>1.8166264027497121</v>
      </c>
      <c r="N207" s="46">
        <v>53.38573760922597</v>
      </c>
      <c r="O207" s="46">
        <v>44.797635988024318</v>
      </c>
    </row>
    <row r="208" spans="1:15">
      <c r="A208" s="39" t="s">
        <v>614</v>
      </c>
      <c r="B208" s="3">
        <v>51.77</v>
      </c>
      <c r="C208" s="3" t="s">
        <v>189</v>
      </c>
      <c r="D208" s="3" t="s">
        <v>189</v>
      </c>
      <c r="E208" s="3">
        <v>32.770000000000003</v>
      </c>
      <c r="F208" s="3">
        <v>15.03</v>
      </c>
      <c r="G208" s="3">
        <v>0.95</v>
      </c>
      <c r="I208" s="3">
        <v>100.53</v>
      </c>
      <c r="J208" s="3"/>
      <c r="K208" s="41">
        <f t="shared" ref="K208:K214" si="9">(F208/40.3)/((F208/40.3)+(E208/71.8))*100</f>
        <v>44.968778453069753</v>
      </c>
      <c r="M208" s="46">
        <v>2.0024167557545365</v>
      </c>
      <c r="N208" s="46">
        <v>53.912384318018546</v>
      </c>
      <c r="O208" s="46">
        <v>44.085198926226909</v>
      </c>
    </row>
    <row r="209" spans="1:15">
      <c r="A209" s="39" t="s">
        <v>615</v>
      </c>
      <c r="B209" s="3">
        <v>51.53</v>
      </c>
      <c r="C209" s="3">
        <v>0.24</v>
      </c>
      <c r="D209" s="3" t="s">
        <v>189</v>
      </c>
      <c r="E209" s="3">
        <v>33.03</v>
      </c>
      <c r="F209" s="3">
        <v>14.82</v>
      </c>
      <c r="G209" s="3">
        <v>0.83</v>
      </c>
      <c r="I209" s="3">
        <v>100.45</v>
      </c>
      <c r="J209" s="3"/>
      <c r="K209" s="41">
        <f t="shared" si="9"/>
        <v>44.42562891801677</v>
      </c>
      <c r="M209" s="46">
        <v>1.7572319702438153</v>
      </c>
      <c r="N209" s="46">
        <v>54.580914731640597</v>
      </c>
      <c r="O209" s="46">
        <v>43.661853298115595</v>
      </c>
    </row>
    <row r="210" spans="1:15">
      <c r="A210" s="39" t="s">
        <v>616</v>
      </c>
      <c r="B210" s="3">
        <v>51.28</v>
      </c>
      <c r="C210" s="3" t="s">
        <v>189</v>
      </c>
      <c r="D210" s="3" t="s">
        <v>189</v>
      </c>
      <c r="E210" s="3">
        <v>33.25</v>
      </c>
      <c r="F210" s="3">
        <v>14.67</v>
      </c>
      <c r="G210" s="3">
        <v>0.93</v>
      </c>
      <c r="I210" s="3">
        <v>100.13</v>
      </c>
      <c r="J210" s="3"/>
      <c r="K210" s="41">
        <f t="shared" si="9"/>
        <v>44.010962356697767</v>
      </c>
      <c r="M210" s="46">
        <v>1.9663248588291433</v>
      </c>
      <c r="N210" s="46">
        <v>54.871294157696383</v>
      </c>
      <c r="O210" s="46">
        <v>43.162380983474478</v>
      </c>
    </row>
    <row r="211" spans="1:15">
      <c r="A211" s="39" t="s">
        <v>617</v>
      </c>
      <c r="B211" s="41">
        <v>52.8</v>
      </c>
      <c r="C211" s="41" t="s">
        <v>189</v>
      </c>
      <c r="D211" s="41" t="s">
        <v>189</v>
      </c>
      <c r="E211" s="41">
        <v>32.909999999999997</v>
      </c>
      <c r="F211" s="41">
        <v>15.81</v>
      </c>
      <c r="G211" s="41">
        <v>0.83</v>
      </c>
      <c r="I211" s="41">
        <v>102.34</v>
      </c>
      <c r="J211" s="41"/>
      <c r="K211" s="41">
        <f t="shared" si="9"/>
        <v>46.117807080515369</v>
      </c>
      <c r="M211" s="46">
        <v>1.7107277735785666</v>
      </c>
      <c r="N211" s="46">
        <v>52.943412257407644</v>
      </c>
      <c r="O211" s="46">
        <v>45.345859969013787</v>
      </c>
    </row>
    <row r="212" spans="1:15">
      <c r="A212" s="39" t="s">
        <v>618</v>
      </c>
      <c r="B212" s="41">
        <v>52.26</v>
      </c>
      <c r="C212" s="41" t="s">
        <v>189</v>
      </c>
      <c r="D212" s="41" t="s">
        <v>189</v>
      </c>
      <c r="E212" s="41">
        <v>34.15</v>
      </c>
      <c r="F212" s="41">
        <v>15</v>
      </c>
      <c r="G212" s="41">
        <v>0.83</v>
      </c>
      <c r="I212" s="41">
        <v>102.24</v>
      </c>
      <c r="J212" s="41"/>
      <c r="K212" s="41">
        <f t="shared" si="9"/>
        <v>43.901037197670846</v>
      </c>
      <c r="M212" s="46">
        <v>1.7163641961923417</v>
      </c>
      <c r="N212" s="46">
        <v>55.119249369624335</v>
      </c>
      <c r="O212" s="46">
        <v>43.164386434183314</v>
      </c>
    </row>
    <row r="213" spans="1:15">
      <c r="A213" s="39" t="s">
        <v>619</v>
      </c>
      <c r="B213" s="41">
        <v>51.43</v>
      </c>
      <c r="C213" s="41" t="s">
        <v>189</v>
      </c>
      <c r="D213" s="41" t="s">
        <v>189</v>
      </c>
      <c r="E213" s="41">
        <v>32.83</v>
      </c>
      <c r="F213" s="41">
        <v>15.46</v>
      </c>
      <c r="G213" s="41">
        <v>0.89</v>
      </c>
      <c r="I213" s="41">
        <v>100.61</v>
      </c>
      <c r="J213" s="41"/>
      <c r="K213" s="41">
        <f t="shared" si="9"/>
        <v>45.622395016680528</v>
      </c>
      <c r="M213" s="46">
        <v>1.8530905448796819</v>
      </c>
      <c r="N213" s="46">
        <v>53.352988231685394</v>
      </c>
      <c r="O213" s="46">
        <v>44.793921223434936</v>
      </c>
    </row>
    <row r="214" spans="1:15" s="79" customFormat="1">
      <c r="A214" s="78" t="s">
        <v>620</v>
      </c>
      <c r="B214" s="77">
        <v>54.65</v>
      </c>
      <c r="C214" s="77">
        <v>0.28000000000000003</v>
      </c>
      <c r="D214" s="77">
        <v>1.1399999999999999</v>
      </c>
      <c r="E214" s="77">
        <v>20.32</v>
      </c>
      <c r="F214" s="77">
        <v>24.51</v>
      </c>
      <c r="G214" s="77">
        <v>1.51</v>
      </c>
      <c r="I214" s="77">
        <v>102.41</v>
      </c>
      <c r="J214" s="77"/>
      <c r="K214" s="41">
        <f t="shared" si="9"/>
        <v>68.244016203425431</v>
      </c>
      <c r="M214" s="80">
        <v>2.9431185272907618</v>
      </c>
      <c r="N214" s="80">
        <v>31.031939315814643</v>
      </c>
      <c r="O214" s="80">
        <v>66.024942156894582</v>
      </c>
    </row>
    <row r="217" spans="1:15">
      <c r="B217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666B-B1DA-401E-BA65-9AFF65E3B893}">
  <sheetPr codeName="Sheet8"/>
  <dimension ref="A1:AD229"/>
  <sheetViews>
    <sheetView tabSelected="1" zoomScale="70" zoomScaleNormal="70" workbookViewId="0">
      <selection activeCell="Q51" sqref="Q51"/>
    </sheetView>
  </sheetViews>
  <sheetFormatPr defaultRowHeight="14.5"/>
  <cols>
    <col min="1" max="1" width="27.81640625" customWidth="1"/>
    <col min="15" max="15" width="25.81640625" style="94" bestFit="1" customWidth="1"/>
    <col min="16" max="16" width="16.7265625" customWidth="1"/>
    <col min="18" max="18" width="29.1796875" customWidth="1"/>
  </cols>
  <sheetData>
    <row r="1" spans="1:30">
      <c r="A1" s="22" t="s">
        <v>634</v>
      </c>
      <c r="P1" s="81"/>
      <c r="R1" s="22" t="s">
        <v>631</v>
      </c>
    </row>
    <row r="2" spans="1:30">
      <c r="P2" s="45"/>
    </row>
    <row r="3" spans="1:30" ht="16.5">
      <c r="A3" s="5" t="s">
        <v>170</v>
      </c>
      <c r="B3" s="6" t="s">
        <v>171</v>
      </c>
      <c r="C3" s="6" t="s">
        <v>172</v>
      </c>
      <c r="D3" s="6" t="s">
        <v>441</v>
      </c>
      <c r="E3" s="6" t="s">
        <v>174</v>
      </c>
      <c r="F3" s="6" t="s">
        <v>628</v>
      </c>
      <c r="G3" s="6" t="s">
        <v>217</v>
      </c>
      <c r="H3" s="6" t="s">
        <v>175</v>
      </c>
      <c r="I3" s="6" t="s">
        <v>176</v>
      </c>
      <c r="J3" s="6" t="s">
        <v>177</v>
      </c>
      <c r="K3" s="6" t="s">
        <v>630</v>
      </c>
      <c r="L3" s="48"/>
      <c r="M3" s="6" t="s">
        <v>178</v>
      </c>
      <c r="P3" s="45"/>
      <c r="R3" s="5" t="s">
        <v>170</v>
      </c>
      <c r="S3" s="6" t="s">
        <v>171</v>
      </c>
      <c r="T3" s="6" t="s">
        <v>172</v>
      </c>
      <c r="U3" s="6" t="s">
        <v>441</v>
      </c>
      <c r="V3" s="6" t="s">
        <v>174</v>
      </c>
      <c r="W3" s="6" t="s">
        <v>628</v>
      </c>
      <c r="X3" s="6" t="s">
        <v>217</v>
      </c>
      <c r="Y3" s="6" t="s">
        <v>175</v>
      </c>
      <c r="Z3" s="6" t="s">
        <v>176</v>
      </c>
      <c r="AA3" s="6" t="s">
        <v>177</v>
      </c>
      <c r="AB3" s="6" t="s">
        <v>630</v>
      </c>
      <c r="AC3" s="48"/>
      <c r="AD3" s="6" t="s">
        <v>178</v>
      </c>
    </row>
    <row r="4" spans="1:30">
      <c r="A4" t="s">
        <v>635</v>
      </c>
      <c r="B4" s="41">
        <v>41.51</v>
      </c>
      <c r="C4" s="41">
        <v>0.86899999999999999</v>
      </c>
      <c r="D4" s="41">
        <v>12.275</v>
      </c>
      <c r="E4" s="41">
        <v>18.54</v>
      </c>
      <c r="F4" s="41">
        <v>0.70599999999999996</v>
      </c>
      <c r="G4" s="41">
        <v>9.2029999999999994</v>
      </c>
      <c r="H4" s="41">
        <v>11.436</v>
      </c>
      <c r="I4" s="41">
        <v>1.538</v>
      </c>
      <c r="J4" s="41">
        <v>0.90800000000000003</v>
      </c>
      <c r="K4" s="41">
        <v>0</v>
      </c>
      <c r="L4" s="41"/>
      <c r="M4" s="41">
        <v>96.984999999999999</v>
      </c>
      <c r="R4" t="s">
        <v>622</v>
      </c>
      <c r="S4" s="41">
        <v>40.132300000000001</v>
      </c>
      <c r="T4" s="41">
        <v>5.0308799999999998</v>
      </c>
      <c r="U4" s="41">
        <v>14.356</v>
      </c>
      <c r="V4" s="41">
        <v>10.6652</v>
      </c>
      <c r="W4" s="41">
        <v>8.1942000000000001E-2</v>
      </c>
      <c r="X4" s="41">
        <v>12.482900000000001</v>
      </c>
      <c r="Y4" s="41">
        <v>10.0381</v>
      </c>
      <c r="Z4" s="41">
        <v>2.63794</v>
      </c>
      <c r="AA4" s="41">
        <v>2.0641500000000002</v>
      </c>
      <c r="AB4" s="41" t="s">
        <v>629</v>
      </c>
      <c r="AC4" s="41"/>
      <c r="AD4" s="41">
        <v>99.796593000000001</v>
      </c>
    </row>
    <row r="5" spans="1:30">
      <c r="A5" t="s">
        <v>636</v>
      </c>
      <c r="B5" s="41">
        <v>41.682000000000002</v>
      </c>
      <c r="C5" s="41">
        <v>0.90800000000000003</v>
      </c>
      <c r="D5" s="41">
        <v>12.307</v>
      </c>
      <c r="E5" s="41">
        <v>19.151</v>
      </c>
      <c r="F5" s="41">
        <v>0.73599999999999999</v>
      </c>
      <c r="G5" s="41">
        <v>9.2569999999999997</v>
      </c>
      <c r="H5" s="41">
        <v>11.362</v>
      </c>
      <c r="I5" s="41">
        <v>1.526</v>
      </c>
      <c r="J5" s="41">
        <v>0.90600000000000003</v>
      </c>
      <c r="K5" s="41">
        <v>0</v>
      </c>
      <c r="L5" s="41"/>
      <c r="M5" s="41">
        <v>97.834999999999994</v>
      </c>
      <c r="R5" t="s">
        <v>623</v>
      </c>
      <c r="S5" s="41">
        <v>39.5488</v>
      </c>
      <c r="T5" s="41">
        <v>5.0205599999999997</v>
      </c>
      <c r="U5" s="41">
        <v>14.4788</v>
      </c>
      <c r="V5" s="41">
        <v>10.610300000000001</v>
      </c>
      <c r="W5" s="41">
        <v>7.3108000000000006E-2</v>
      </c>
      <c r="X5" s="41">
        <v>12.537699999999999</v>
      </c>
      <c r="Y5" s="41">
        <v>10.045199999999999</v>
      </c>
      <c r="Z5" s="41">
        <v>2.71251</v>
      </c>
      <c r="AA5" s="41">
        <v>2.05355</v>
      </c>
      <c r="AB5" s="41" t="s">
        <v>629</v>
      </c>
      <c r="AC5" s="41"/>
      <c r="AD5" s="41">
        <v>99.398615999999976</v>
      </c>
    </row>
    <row r="6" spans="1:30">
      <c r="A6" t="s">
        <v>637</v>
      </c>
      <c r="B6" s="41">
        <v>41.765000000000001</v>
      </c>
      <c r="C6" s="41">
        <v>0.90800000000000003</v>
      </c>
      <c r="D6" s="41">
        <v>12.129</v>
      </c>
      <c r="E6" s="41">
        <v>18.952000000000002</v>
      </c>
      <c r="F6" s="41">
        <v>0.74</v>
      </c>
      <c r="G6" s="41">
        <v>9.3849999999999998</v>
      </c>
      <c r="H6" s="41">
        <v>11.491</v>
      </c>
      <c r="I6" s="41">
        <v>1.657</v>
      </c>
      <c r="J6" s="41">
        <v>0.90500000000000003</v>
      </c>
      <c r="K6" s="41">
        <v>2.5000000000000001E-2</v>
      </c>
      <c r="L6" s="41"/>
      <c r="M6" s="41">
        <v>97.956999999999994</v>
      </c>
      <c r="R6" t="s">
        <v>624</v>
      </c>
      <c r="S6" s="41">
        <v>39.926400000000001</v>
      </c>
      <c r="T6" s="41">
        <v>5.0076200000000002</v>
      </c>
      <c r="U6" s="41">
        <v>14.249499999999999</v>
      </c>
      <c r="V6" s="41">
        <v>10.744199999999999</v>
      </c>
      <c r="W6" s="41">
        <v>9.2807000000000001E-2</v>
      </c>
      <c r="X6" s="41">
        <v>12.502800000000001</v>
      </c>
      <c r="Y6" s="41">
        <v>10.0425</v>
      </c>
      <c r="Z6" s="41">
        <v>2.6974200000000002</v>
      </c>
      <c r="AA6" s="41">
        <v>2.09213</v>
      </c>
      <c r="AB6" s="41" t="s">
        <v>629</v>
      </c>
      <c r="AC6" s="41"/>
      <c r="AD6" s="41">
        <v>99.693513999999979</v>
      </c>
    </row>
    <row r="7" spans="1:30">
      <c r="A7" t="s">
        <v>638</v>
      </c>
      <c r="B7" s="41">
        <v>41.795000000000002</v>
      </c>
      <c r="C7" s="41">
        <v>0.93100000000000005</v>
      </c>
      <c r="D7" s="41">
        <v>12.16</v>
      </c>
      <c r="E7" s="41">
        <v>19.129000000000001</v>
      </c>
      <c r="F7" s="41">
        <v>0.79100000000000004</v>
      </c>
      <c r="G7" s="41">
        <v>9.2989999999999995</v>
      </c>
      <c r="H7" s="41">
        <v>11.397</v>
      </c>
      <c r="I7" s="41">
        <v>1.526</v>
      </c>
      <c r="J7" s="41">
        <v>0.92900000000000005</v>
      </c>
      <c r="K7" s="41">
        <v>0</v>
      </c>
      <c r="L7" s="41"/>
      <c r="M7" s="41">
        <v>97.956999999999994</v>
      </c>
      <c r="R7" t="s">
        <v>625</v>
      </c>
      <c r="S7" s="41">
        <v>39.836599999999997</v>
      </c>
      <c r="T7" s="41">
        <v>5.0262000000000002</v>
      </c>
      <c r="U7" s="41">
        <v>14.5745</v>
      </c>
      <c r="V7" s="41">
        <v>10.7484</v>
      </c>
      <c r="W7" s="41">
        <v>8.4936999999999999E-2</v>
      </c>
      <c r="X7" s="41">
        <v>12.5923</v>
      </c>
      <c r="Y7" s="41">
        <v>10.107100000000001</v>
      </c>
      <c r="Z7" s="41">
        <v>2.73766</v>
      </c>
      <c r="AA7" s="41">
        <v>2.0693100000000002</v>
      </c>
      <c r="AB7" s="41" t="s">
        <v>629</v>
      </c>
      <c r="AC7" s="41"/>
      <c r="AD7" s="41">
        <v>100.11615599999999</v>
      </c>
    </row>
    <row r="8" spans="1:30">
      <c r="A8" t="s">
        <v>635</v>
      </c>
      <c r="B8" s="41">
        <v>41.526000000000003</v>
      </c>
      <c r="C8" s="41">
        <v>0.88900000000000001</v>
      </c>
      <c r="D8" s="41">
        <v>12.217000000000001</v>
      </c>
      <c r="E8" s="41">
        <v>18.645</v>
      </c>
      <c r="F8" s="41">
        <v>0.70299999999999996</v>
      </c>
      <c r="G8" s="41">
        <v>9.1419999999999995</v>
      </c>
      <c r="H8" s="41">
        <v>11.414999999999999</v>
      </c>
      <c r="I8" s="41">
        <v>1.536</v>
      </c>
      <c r="J8" s="41">
        <v>0.88500000000000001</v>
      </c>
      <c r="K8" s="41">
        <v>1.4999999999999999E-2</v>
      </c>
      <c r="L8" s="41"/>
      <c r="M8" s="41">
        <v>96.972999999999999</v>
      </c>
      <c r="R8" t="s">
        <v>626</v>
      </c>
      <c r="S8" s="41">
        <v>39.570999999999998</v>
      </c>
      <c r="T8" s="41">
        <v>5.0228599999999997</v>
      </c>
      <c r="U8" s="41">
        <v>14.5345</v>
      </c>
      <c r="V8" s="41">
        <v>10.755699999999999</v>
      </c>
      <c r="W8" s="41">
        <v>9.1827000000000006E-2</v>
      </c>
      <c r="X8" s="41">
        <v>12.4983</v>
      </c>
      <c r="Y8" s="41">
        <v>10.0395</v>
      </c>
      <c r="Z8" s="41">
        <v>2.7048299999999998</v>
      </c>
      <c r="AA8" s="41">
        <v>2.0607799999999998</v>
      </c>
      <c r="AB8" s="41" t="s">
        <v>629</v>
      </c>
      <c r="AC8" s="41"/>
      <c r="AD8" s="41">
        <v>99.615496999999991</v>
      </c>
    </row>
    <row r="9" spans="1:30">
      <c r="A9" t="s">
        <v>636</v>
      </c>
      <c r="B9" s="41">
        <v>41.421999999999997</v>
      </c>
      <c r="C9" s="41">
        <v>0.88200000000000001</v>
      </c>
      <c r="D9" s="41">
        <v>12.252000000000001</v>
      </c>
      <c r="E9" s="41">
        <v>18.863</v>
      </c>
      <c r="F9" s="41">
        <v>0.68400000000000005</v>
      </c>
      <c r="G9" s="41">
        <v>9.1419999999999995</v>
      </c>
      <c r="H9" s="41">
        <v>11.534000000000001</v>
      </c>
      <c r="I9" s="41">
        <v>1.569</v>
      </c>
      <c r="J9" s="41">
        <v>0.91200000000000003</v>
      </c>
      <c r="K9" s="41">
        <v>1.0999999999999999E-2</v>
      </c>
      <c r="L9" s="41"/>
      <c r="M9" s="41">
        <v>97.271000000000001</v>
      </c>
      <c r="R9" t="s">
        <v>627</v>
      </c>
      <c r="S9" s="41">
        <v>39.774999999999999</v>
      </c>
      <c r="T9" s="41">
        <v>5.0324200000000001</v>
      </c>
      <c r="U9" s="41">
        <v>14.5138</v>
      </c>
      <c r="V9" s="41">
        <v>10.769600000000001</v>
      </c>
      <c r="W9" s="41">
        <v>6.8779999999999994E-2</v>
      </c>
      <c r="X9" s="41">
        <v>12.5701</v>
      </c>
      <c r="Y9" s="41">
        <v>10.0932</v>
      </c>
      <c r="Z9" s="41">
        <v>2.8168799999999998</v>
      </c>
      <c r="AA9" s="41">
        <v>2.1235200000000001</v>
      </c>
      <c r="AB9" s="41" t="s">
        <v>629</v>
      </c>
      <c r="AC9" s="41"/>
      <c r="AD9" s="41">
        <v>100.041421</v>
      </c>
    </row>
    <row r="10" spans="1:30">
      <c r="A10" t="s">
        <v>637</v>
      </c>
      <c r="B10" s="41">
        <v>42.023000000000003</v>
      </c>
      <c r="C10" s="41">
        <v>0.85599999999999998</v>
      </c>
      <c r="D10" s="41">
        <v>11.858000000000001</v>
      </c>
      <c r="E10" s="41">
        <v>18.318999999999999</v>
      </c>
      <c r="F10" s="41">
        <v>0.65600000000000003</v>
      </c>
      <c r="G10" s="41">
        <v>9.34</v>
      </c>
      <c r="H10" s="41">
        <v>11.568</v>
      </c>
      <c r="I10" s="41">
        <v>1.5149999999999999</v>
      </c>
      <c r="J10" s="41">
        <v>0.871</v>
      </c>
      <c r="K10" s="41">
        <v>4.3999999999999997E-2</v>
      </c>
      <c r="L10" s="41"/>
      <c r="M10" s="41">
        <v>97.05</v>
      </c>
      <c r="R10" s="86" t="s">
        <v>632</v>
      </c>
      <c r="S10" s="88">
        <v>39.798349999999999</v>
      </c>
      <c r="T10" s="88">
        <v>5.0234233333333336</v>
      </c>
      <c r="U10" s="88">
        <v>14.451183333333333</v>
      </c>
      <c r="V10" s="88">
        <v>10.715566666666668</v>
      </c>
      <c r="W10" s="88">
        <v>8.2233500000000001E-2</v>
      </c>
      <c r="X10" s="88">
        <v>12.530683333333334</v>
      </c>
      <c r="Y10" s="88">
        <v>10.060933333333333</v>
      </c>
      <c r="Z10" s="88">
        <v>2.7178733333333334</v>
      </c>
      <c r="AA10" s="88">
        <v>2.0772399999999998</v>
      </c>
      <c r="AB10" s="88"/>
      <c r="AC10" s="88"/>
      <c r="AD10" s="88">
        <v>99.776966166666668</v>
      </c>
    </row>
    <row r="11" spans="1:30">
      <c r="A11" t="s">
        <v>638</v>
      </c>
      <c r="B11" s="41">
        <v>42.067</v>
      </c>
      <c r="C11" s="41">
        <v>0.88900000000000001</v>
      </c>
      <c r="D11" s="41">
        <v>12.13</v>
      </c>
      <c r="E11" s="41">
        <v>19.117999999999999</v>
      </c>
      <c r="F11" s="41">
        <v>0.73899999999999999</v>
      </c>
      <c r="G11" s="41">
        <v>9.3190000000000008</v>
      </c>
      <c r="H11" s="41">
        <v>11.457000000000001</v>
      </c>
      <c r="I11" s="41">
        <v>1.575</v>
      </c>
      <c r="J11" s="41">
        <v>0.92800000000000005</v>
      </c>
      <c r="K11" s="41">
        <v>0.01</v>
      </c>
      <c r="L11" s="41"/>
      <c r="M11" s="41">
        <v>98.231999999999999</v>
      </c>
      <c r="R11" s="81" t="s">
        <v>633</v>
      </c>
      <c r="S11" s="83">
        <v>40.369999999999997</v>
      </c>
      <c r="T11" s="83">
        <v>4.72</v>
      </c>
      <c r="U11" s="83">
        <v>14.9</v>
      </c>
      <c r="V11" s="83">
        <v>11.25</v>
      </c>
      <c r="W11" s="83">
        <v>0.09</v>
      </c>
      <c r="X11" s="89">
        <v>13.22</v>
      </c>
      <c r="Y11" s="89">
        <v>10.3</v>
      </c>
      <c r="Z11" s="83">
        <v>2.57</v>
      </c>
      <c r="AA11" s="89">
        <v>2.0499999999999998</v>
      </c>
      <c r="AB11" s="90"/>
      <c r="AC11" s="90"/>
      <c r="AD11" s="90"/>
    </row>
    <row r="12" spans="1:30">
      <c r="A12" t="s">
        <v>639</v>
      </c>
      <c r="B12" s="41">
        <v>41.713000000000001</v>
      </c>
      <c r="C12" s="41">
        <v>0.89100000000000001</v>
      </c>
      <c r="D12" s="41">
        <v>12.33</v>
      </c>
      <c r="E12" s="41">
        <v>19.492999999999999</v>
      </c>
      <c r="F12" s="41">
        <v>0.747</v>
      </c>
      <c r="G12" s="41">
        <v>9.298</v>
      </c>
      <c r="H12" s="41">
        <v>11.374000000000001</v>
      </c>
      <c r="I12" s="41">
        <v>1.5940000000000001</v>
      </c>
      <c r="J12" s="41">
        <v>0.88600000000000001</v>
      </c>
      <c r="K12" s="41">
        <v>0</v>
      </c>
      <c r="L12" s="41"/>
      <c r="M12" s="41">
        <v>98.325999999999993</v>
      </c>
      <c r="R12" s="45" t="s">
        <v>204</v>
      </c>
      <c r="S12" s="46">
        <v>1.4160267525390098</v>
      </c>
      <c r="T12" s="46">
        <v>6.4284604519774122</v>
      </c>
      <c r="U12" s="46">
        <v>3.0121923937360235</v>
      </c>
      <c r="V12" s="46">
        <v>4.7505185185185104</v>
      </c>
      <c r="W12" s="46">
        <v>8.6294444444444398</v>
      </c>
      <c r="X12" s="46">
        <v>5.2141956631366604</v>
      </c>
      <c r="Y12" s="46">
        <v>2.3210355987055129</v>
      </c>
      <c r="Z12" s="46">
        <v>5.7538261997406046</v>
      </c>
      <c r="AA12" s="46">
        <v>1.3287804878048748</v>
      </c>
      <c r="AB12" s="90"/>
      <c r="AC12" s="90"/>
      <c r="AD12" s="90"/>
    </row>
    <row r="13" spans="1:30">
      <c r="A13" t="s">
        <v>640</v>
      </c>
      <c r="B13" s="41">
        <v>41.555999999999997</v>
      </c>
      <c r="C13" s="41">
        <v>0.83</v>
      </c>
      <c r="D13" s="41">
        <v>12.271000000000001</v>
      </c>
      <c r="E13" s="41">
        <v>18.815999999999999</v>
      </c>
      <c r="F13" s="41">
        <v>0.69899999999999995</v>
      </c>
      <c r="G13" s="41">
        <v>9.2560000000000002</v>
      </c>
      <c r="H13" s="41">
        <v>11.413</v>
      </c>
      <c r="I13" s="41">
        <v>1.605</v>
      </c>
      <c r="J13" s="41">
        <v>0.88200000000000001</v>
      </c>
      <c r="K13" s="41">
        <v>1E-3</v>
      </c>
      <c r="L13" s="41"/>
      <c r="M13" s="41">
        <v>97.328999999999994</v>
      </c>
      <c r="R13" s="52" t="s">
        <v>205</v>
      </c>
      <c r="S13" s="51">
        <v>0.40322939294319105</v>
      </c>
      <c r="T13" s="51">
        <v>1.6381150414085291E-2</v>
      </c>
      <c r="U13" s="51">
        <v>0.22593248008100947</v>
      </c>
      <c r="V13" s="51">
        <v>0.1156029219161671</v>
      </c>
      <c r="W13" s="51">
        <v>1.7804483358600069E-2</v>
      </c>
      <c r="X13" s="51">
        <v>7.9619630466081975E-2</v>
      </c>
      <c r="Y13" s="51">
        <v>5.6217276901520633E-2</v>
      </c>
      <c r="Z13" s="51">
        <v>0.10708377634149599</v>
      </c>
      <c r="AA13" s="51">
        <v>4.7818623986894529E-2</v>
      </c>
      <c r="AB13" s="91"/>
      <c r="AC13" s="91"/>
      <c r="AD13" s="91"/>
    </row>
    <row r="14" spans="1:30" ht="15">
      <c r="A14" t="s">
        <v>641</v>
      </c>
      <c r="B14" s="41">
        <v>41.87</v>
      </c>
      <c r="C14" s="41">
        <v>0.85899999999999999</v>
      </c>
      <c r="D14" s="41">
        <v>12.340999999999999</v>
      </c>
      <c r="E14" s="41">
        <v>18.870999999999999</v>
      </c>
      <c r="F14" s="41">
        <v>0.68100000000000005</v>
      </c>
      <c r="G14" s="41">
        <v>9.3330000000000002</v>
      </c>
      <c r="H14" s="41">
        <v>11.542</v>
      </c>
      <c r="I14" s="41">
        <v>1.601</v>
      </c>
      <c r="J14" s="41">
        <v>0.88500000000000001</v>
      </c>
      <c r="K14" s="41">
        <v>2E-3</v>
      </c>
      <c r="L14" s="41"/>
      <c r="M14" s="41">
        <v>97.984999999999999</v>
      </c>
      <c r="R14" s="43" t="s">
        <v>206</v>
      </c>
    </row>
    <row r="15" spans="1:30">
      <c r="A15" t="s">
        <v>642</v>
      </c>
      <c r="B15" s="41">
        <v>41.631999999999998</v>
      </c>
      <c r="C15" s="41">
        <v>0.85399999999999998</v>
      </c>
      <c r="D15" s="41">
        <v>12.307</v>
      </c>
      <c r="E15" s="41">
        <v>18.942</v>
      </c>
      <c r="F15" s="41">
        <v>0.71799999999999997</v>
      </c>
      <c r="G15" s="41">
        <v>9.3699999999999992</v>
      </c>
      <c r="H15" s="41">
        <v>11.491</v>
      </c>
      <c r="I15" s="41">
        <v>1.5249999999999999</v>
      </c>
      <c r="J15" s="41">
        <v>0.86599999999999999</v>
      </c>
      <c r="K15" s="41">
        <v>0</v>
      </c>
      <c r="L15" s="41"/>
      <c r="M15" s="41">
        <v>97.704999999999998</v>
      </c>
      <c r="R15" s="43" t="s">
        <v>207</v>
      </c>
    </row>
    <row r="16" spans="1:30">
      <c r="A16" s="86" t="s">
        <v>632</v>
      </c>
      <c r="B16" s="88">
        <v>41.713416666666667</v>
      </c>
      <c r="C16" s="88">
        <v>0.88049999999999995</v>
      </c>
      <c r="D16" s="88">
        <v>12.214749999999997</v>
      </c>
      <c r="E16" s="88">
        <v>18.90325</v>
      </c>
      <c r="F16" s="88">
        <v>0.71666666666666645</v>
      </c>
      <c r="G16" s="88">
        <v>9.278666666666668</v>
      </c>
      <c r="H16" s="88">
        <v>11.456666666666665</v>
      </c>
      <c r="I16" s="88">
        <v>1.5639166666666666</v>
      </c>
      <c r="J16" s="88">
        <v>0.8969166666666667</v>
      </c>
      <c r="K16" s="88"/>
      <c r="L16" s="88"/>
      <c r="M16" s="88">
        <f>AVERAGE(M4:M15)</f>
        <v>97.633749999999978</v>
      </c>
    </row>
    <row r="17" spans="1:16">
      <c r="A17" s="81" t="s">
        <v>633</v>
      </c>
      <c r="B17" s="83">
        <v>42.14</v>
      </c>
      <c r="C17" s="83">
        <v>0.96399999999999997</v>
      </c>
      <c r="D17" s="83">
        <v>12.09</v>
      </c>
      <c r="E17" s="83">
        <v>19.670000000000002</v>
      </c>
      <c r="F17" s="83">
        <v>0.63</v>
      </c>
      <c r="G17" s="89">
        <v>8.67</v>
      </c>
      <c r="H17" s="89">
        <v>11.56</v>
      </c>
      <c r="I17" s="83">
        <v>1.63</v>
      </c>
      <c r="J17" s="89">
        <v>0.91</v>
      </c>
      <c r="K17" s="90"/>
      <c r="L17" s="90"/>
      <c r="M17" s="90"/>
    </row>
    <row r="18" spans="1:16">
      <c r="A18" s="45" t="s">
        <v>204</v>
      </c>
      <c r="B18" s="46">
        <v>1.0123002689447871</v>
      </c>
      <c r="C18" s="46">
        <v>8.6618257261410818</v>
      </c>
      <c r="D18" s="46">
        <v>1.0318444995864107</v>
      </c>
      <c r="E18" s="46">
        <v>3.8980681240467807</v>
      </c>
      <c r="F18" s="46">
        <v>13.756613756613723</v>
      </c>
      <c r="G18" s="46">
        <v>7.0203767781622615</v>
      </c>
      <c r="H18" s="46">
        <v>0.89388696655134314</v>
      </c>
      <c r="I18" s="46">
        <v>4.0541922290388515</v>
      </c>
      <c r="J18" s="46">
        <v>1.437728937728938</v>
      </c>
      <c r="K18" s="90"/>
      <c r="L18" s="90"/>
      <c r="M18" s="90"/>
    </row>
    <row r="19" spans="1:16">
      <c r="A19" s="52" t="s">
        <v>205</v>
      </c>
      <c r="B19" s="51">
        <v>0.38666131461813386</v>
      </c>
      <c r="C19" s="51">
        <v>5.4058610168347267E-2</v>
      </c>
      <c r="D19" s="51">
        <v>0.25770283273569172</v>
      </c>
      <c r="E19" s="51">
        <v>0.5945329399340854</v>
      </c>
      <c r="F19" s="51">
        <v>6.9514187201047101E-2</v>
      </c>
      <c r="G19" s="51">
        <v>0.15582112251624394</v>
      </c>
      <c r="H19" s="51">
        <v>0.13094612972092318</v>
      </c>
      <c r="I19" s="51">
        <v>8.36957120898211E-2</v>
      </c>
      <c r="J19" s="51">
        <v>3.9778204529057851E-2</v>
      </c>
      <c r="K19" s="91"/>
      <c r="L19" s="91"/>
      <c r="M19" s="91"/>
    </row>
    <row r="20" spans="1:16" ht="15">
      <c r="A20" s="43" t="s">
        <v>206</v>
      </c>
    </row>
    <row r="21" spans="1:16">
      <c r="A21" s="43" t="s">
        <v>643</v>
      </c>
    </row>
    <row r="24" spans="1:16" s="93" customFormat="1">
      <c r="A24" s="92" t="s">
        <v>644</v>
      </c>
      <c r="O24" s="95"/>
    </row>
    <row r="25" spans="1:16" s="93" customFormat="1">
      <c r="A25" s="92" t="s">
        <v>645</v>
      </c>
      <c r="O25" s="95"/>
    </row>
    <row r="27" spans="1:16">
      <c r="A27" s="25" t="s">
        <v>646</v>
      </c>
    </row>
    <row r="29" spans="1:16" ht="16.5">
      <c r="A29" s="5" t="s">
        <v>170</v>
      </c>
      <c r="B29" s="6" t="s">
        <v>171</v>
      </c>
      <c r="C29" s="6" t="s">
        <v>172</v>
      </c>
      <c r="D29" s="6" t="s">
        <v>441</v>
      </c>
      <c r="E29" s="6" t="s">
        <v>174</v>
      </c>
      <c r="F29" s="6" t="s">
        <v>628</v>
      </c>
      <c r="G29" s="6" t="s">
        <v>217</v>
      </c>
      <c r="H29" s="6" t="s">
        <v>175</v>
      </c>
      <c r="I29" s="6" t="s">
        <v>176</v>
      </c>
      <c r="J29" s="6" t="s">
        <v>177</v>
      </c>
      <c r="K29" s="6" t="s">
        <v>630</v>
      </c>
      <c r="L29" s="48"/>
      <c r="M29" s="6" t="s">
        <v>178</v>
      </c>
      <c r="N29" s="48"/>
      <c r="O29" s="96" t="s">
        <v>700</v>
      </c>
      <c r="P29" s="48"/>
    </row>
    <row r="30" spans="1:16">
      <c r="A30" t="s">
        <v>647</v>
      </c>
      <c r="B30" s="41">
        <v>44.939</v>
      </c>
      <c r="C30" s="41">
        <v>1.375</v>
      </c>
      <c r="D30" s="41">
        <v>7.6559999999999997</v>
      </c>
      <c r="E30" s="41">
        <v>22.145</v>
      </c>
      <c r="F30" s="41">
        <v>0.34899999999999998</v>
      </c>
      <c r="G30" s="41">
        <v>10.055999999999999</v>
      </c>
      <c r="H30" s="41">
        <v>10.43</v>
      </c>
      <c r="I30" s="41">
        <v>1.4590000000000001</v>
      </c>
      <c r="J30" s="41">
        <v>0.49399999999999999</v>
      </c>
      <c r="K30" s="41">
        <v>8.0000000000000002E-3</v>
      </c>
      <c r="L30" s="85"/>
      <c r="M30" s="41">
        <v>98.911000000000001</v>
      </c>
      <c r="O30" s="97" t="s">
        <v>701</v>
      </c>
    </row>
    <row r="31" spans="1:16">
      <c r="A31" t="s">
        <v>648</v>
      </c>
      <c r="B31" s="41">
        <v>45.572000000000003</v>
      </c>
      <c r="C31" s="41">
        <v>1.3169999999999999</v>
      </c>
      <c r="D31" s="41">
        <v>7.7119999999999997</v>
      </c>
      <c r="E31" s="41">
        <v>19.744</v>
      </c>
      <c r="F31" s="41">
        <v>0.35699999999999998</v>
      </c>
      <c r="G31" s="41">
        <v>10.88</v>
      </c>
      <c r="H31" s="41">
        <v>10.374000000000001</v>
      </c>
      <c r="I31" s="41">
        <v>1.399</v>
      </c>
      <c r="J31" s="41">
        <v>0.41</v>
      </c>
      <c r="K31" s="41">
        <v>3.6999999999999998E-2</v>
      </c>
      <c r="L31" s="85"/>
      <c r="M31" s="41">
        <v>97.802000000000007</v>
      </c>
      <c r="O31" s="97" t="s">
        <v>701</v>
      </c>
    </row>
    <row r="32" spans="1:16">
      <c r="A32" t="s">
        <v>649</v>
      </c>
      <c r="B32" s="41">
        <v>45.593000000000004</v>
      </c>
      <c r="C32" s="41">
        <v>1.359</v>
      </c>
      <c r="D32" s="41">
        <v>7.8849999999999998</v>
      </c>
      <c r="E32" s="41">
        <v>20.411999999999999</v>
      </c>
      <c r="F32" s="41">
        <v>0.315</v>
      </c>
      <c r="G32" s="41">
        <v>10.836</v>
      </c>
      <c r="H32" s="41">
        <v>10.404999999999999</v>
      </c>
      <c r="I32" s="41">
        <v>1.52</v>
      </c>
      <c r="J32" s="41">
        <v>0.434</v>
      </c>
      <c r="K32" s="41">
        <v>0.05</v>
      </c>
      <c r="L32" s="85"/>
      <c r="M32" s="41">
        <v>98.808999999999997</v>
      </c>
      <c r="O32" s="97" t="s">
        <v>701</v>
      </c>
    </row>
    <row r="33" spans="1:15">
      <c r="A33" t="s">
        <v>650</v>
      </c>
      <c r="B33" s="41">
        <v>45.421999999999997</v>
      </c>
      <c r="C33" s="41">
        <v>1.534</v>
      </c>
      <c r="D33" s="41">
        <v>7.4180000000000001</v>
      </c>
      <c r="E33" s="41">
        <v>19.649999999999999</v>
      </c>
      <c r="F33" s="41">
        <v>0.29499999999999998</v>
      </c>
      <c r="G33" s="41">
        <v>11.031000000000001</v>
      </c>
      <c r="H33" s="41">
        <v>10.673</v>
      </c>
      <c r="I33" s="41">
        <v>1.518</v>
      </c>
      <c r="J33" s="41">
        <v>0.54300000000000004</v>
      </c>
      <c r="K33" s="41">
        <v>0</v>
      </c>
      <c r="L33" s="85"/>
      <c r="M33" s="41">
        <v>98.084000000000003</v>
      </c>
      <c r="O33" s="97" t="s">
        <v>701</v>
      </c>
    </row>
    <row r="34" spans="1:15">
      <c r="A34" t="s">
        <v>651</v>
      </c>
      <c r="B34" s="41">
        <v>44.566000000000003</v>
      </c>
      <c r="C34" s="41">
        <v>1.681</v>
      </c>
      <c r="D34" s="41">
        <v>8.4540000000000006</v>
      </c>
      <c r="E34" s="41">
        <v>19.969000000000001</v>
      </c>
      <c r="F34" s="41">
        <v>0.29399999999999998</v>
      </c>
      <c r="G34" s="41">
        <v>10.617000000000001</v>
      </c>
      <c r="H34" s="41">
        <v>10.696</v>
      </c>
      <c r="I34" s="41">
        <v>1.6619999999999999</v>
      </c>
      <c r="J34" s="41">
        <v>0.499</v>
      </c>
      <c r="K34" s="41">
        <v>1.4E-2</v>
      </c>
      <c r="L34" s="85"/>
      <c r="M34" s="41">
        <v>98.451999999999998</v>
      </c>
      <c r="O34" s="97" t="s">
        <v>701</v>
      </c>
    </row>
    <row r="35" spans="1:15">
      <c r="A35" t="s">
        <v>652</v>
      </c>
      <c r="B35" s="41">
        <v>45.381</v>
      </c>
      <c r="C35" s="41">
        <v>1.4510000000000001</v>
      </c>
      <c r="D35" s="41">
        <v>7.5620000000000003</v>
      </c>
      <c r="E35" s="41">
        <v>19.818000000000001</v>
      </c>
      <c r="F35" s="41">
        <v>0.31900000000000001</v>
      </c>
      <c r="G35" s="41">
        <v>10.994</v>
      </c>
      <c r="H35" s="41">
        <v>10.286</v>
      </c>
      <c r="I35" s="41">
        <v>1.544</v>
      </c>
      <c r="J35" s="41">
        <v>0.52100000000000002</v>
      </c>
      <c r="K35" s="41">
        <v>1.2999999999999999E-2</v>
      </c>
      <c r="L35" s="85"/>
      <c r="M35" s="41">
        <v>97.888999999999996</v>
      </c>
      <c r="O35" s="97" t="s">
        <v>701</v>
      </c>
    </row>
    <row r="36" spans="1:15">
      <c r="A36" t="s">
        <v>653</v>
      </c>
      <c r="B36" s="41">
        <v>45.682000000000002</v>
      </c>
      <c r="C36" s="41">
        <v>1.393</v>
      </c>
      <c r="D36" s="41">
        <v>7.3769999999999998</v>
      </c>
      <c r="E36" s="41">
        <v>19.939</v>
      </c>
      <c r="F36" s="41">
        <v>0.318</v>
      </c>
      <c r="G36" s="41">
        <v>10.974</v>
      </c>
      <c r="H36" s="41">
        <v>10.254</v>
      </c>
      <c r="I36" s="41">
        <v>1.419</v>
      </c>
      <c r="J36" s="41">
        <v>0.40699999999999997</v>
      </c>
      <c r="K36" s="41">
        <v>6.0000000000000001E-3</v>
      </c>
      <c r="L36" s="85"/>
      <c r="M36" s="41">
        <v>97.769000000000005</v>
      </c>
      <c r="O36" s="97" t="s">
        <v>701</v>
      </c>
    </row>
    <row r="37" spans="1:15">
      <c r="A37" t="s">
        <v>654</v>
      </c>
      <c r="B37" s="41">
        <v>44.97</v>
      </c>
      <c r="C37" s="41">
        <v>1.802</v>
      </c>
      <c r="D37" s="41">
        <v>8.1790000000000003</v>
      </c>
      <c r="E37" s="41">
        <v>19.239999999999998</v>
      </c>
      <c r="F37" s="41">
        <v>0.29799999999999999</v>
      </c>
      <c r="G37" s="41">
        <v>10.95</v>
      </c>
      <c r="H37" s="41">
        <v>10.749000000000001</v>
      </c>
      <c r="I37" s="41">
        <v>1.631</v>
      </c>
      <c r="J37" s="41">
        <v>0.42199999999999999</v>
      </c>
      <c r="K37" s="41">
        <v>0</v>
      </c>
      <c r="L37" s="85"/>
      <c r="M37" s="41">
        <v>98.241</v>
      </c>
      <c r="O37" s="97" t="s">
        <v>701</v>
      </c>
    </row>
    <row r="38" spans="1:15">
      <c r="A38" t="s">
        <v>655</v>
      </c>
      <c r="B38" s="41">
        <v>42.747999999999998</v>
      </c>
      <c r="C38" s="41">
        <v>2.2000000000000002</v>
      </c>
      <c r="D38" s="41">
        <v>9.5630000000000006</v>
      </c>
      <c r="E38" s="41">
        <v>20.809000000000001</v>
      </c>
      <c r="F38" s="41">
        <v>0.34</v>
      </c>
      <c r="G38" s="41">
        <v>9.39</v>
      </c>
      <c r="H38" s="41">
        <v>10.561999999999999</v>
      </c>
      <c r="I38" s="41">
        <v>1.907</v>
      </c>
      <c r="J38" s="41">
        <v>0.504</v>
      </c>
      <c r="K38" s="41">
        <v>0</v>
      </c>
      <c r="L38" s="85"/>
      <c r="M38" s="41">
        <v>98.022999999999996</v>
      </c>
      <c r="O38" s="97" t="s">
        <v>701</v>
      </c>
    </row>
    <row r="39" spans="1:15">
      <c r="A39" t="s">
        <v>656</v>
      </c>
      <c r="B39" s="41">
        <v>44.881999999999998</v>
      </c>
      <c r="C39" s="41">
        <v>1.68</v>
      </c>
      <c r="D39" s="41">
        <v>7.9550000000000001</v>
      </c>
      <c r="E39" s="41">
        <v>20.370999999999999</v>
      </c>
      <c r="F39" s="41">
        <v>0.28799999999999998</v>
      </c>
      <c r="G39" s="41">
        <v>10.018000000000001</v>
      </c>
      <c r="H39" s="41">
        <v>10.565</v>
      </c>
      <c r="I39" s="41">
        <v>1.5680000000000001</v>
      </c>
      <c r="J39" s="41">
        <v>0.50600000000000001</v>
      </c>
      <c r="K39" s="41">
        <v>6.0000000000000001E-3</v>
      </c>
      <c r="L39" s="85"/>
      <c r="M39" s="41">
        <v>97.838999999999999</v>
      </c>
      <c r="O39" s="97" t="s">
        <v>701</v>
      </c>
    </row>
    <row r="40" spans="1:15">
      <c r="A40" t="s">
        <v>657</v>
      </c>
      <c r="B40" s="41">
        <v>44.61</v>
      </c>
      <c r="C40" s="41">
        <v>1.7889999999999999</v>
      </c>
      <c r="D40" s="41">
        <v>8.4469999999999992</v>
      </c>
      <c r="E40" s="41">
        <v>20.228000000000002</v>
      </c>
      <c r="F40" s="41">
        <v>0.34200000000000003</v>
      </c>
      <c r="G40" s="41">
        <v>10.314</v>
      </c>
      <c r="H40" s="41">
        <v>10.646000000000001</v>
      </c>
      <c r="I40" s="41">
        <v>1.619</v>
      </c>
      <c r="J40" s="41">
        <v>0.48299999999999998</v>
      </c>
      <c r="K40" s="41">
        <v>0</v>
      </c>
      <c r="L40" s="85"/>
      <c r="M40" s="41">
        <v>98.477999999999994</v>
      </c>
      <c r="O40" s="97" t="s">
        <v>701</v>
      </c>
    </row>
    <row r="41" spans="1:15">
      <c r="A41" t="s">
        <v>658</v>
      </c>
      <c r="B41" s="41">
        <v>45.613999999999997</v>
      </c>
      <c r="C41" s="41">
        <v>1.69</v>
      </c>
      <c r="D41" s="41">
        <v>7.819</v>
      </c>
      <c r="E41" s="41">
        <v>17.766999999999999</v>
      </c>
      <c r="F41" s="41">
        <v>0.28599999999999998</v>
      </c>
      <c r="G41" s="41">
        <v>11.805999999999999</v>
      </c>
      <c r="H41" s="41">
        <v>10.928000000000001</v>
      </c>
      <c r="I41" s="41">
        <v>1.522</v>
      </c>
      <c r="J41" s="41">
        <v>0.47399999999999998</v>
      </c>
      <c r="K41" s="41">
        <v>1.2E-2</v>
      </c>
      <c r="L41" s="85"/>
      <c r="M41" s="41">
        <v>97.918000000000006</v>
      </c>
      <c r="O41" s="97" t="s">
        <v>701</v>
      </c>
    </row>
    <row r="42" spans="1:15">
      <c r="A42" t="s">
        <v>659</v>
      </c>
      <c r="B42" s="41">
        <v>45.2</v>
      </c>
      <c r="C42" s="41">
        <v>1.401</v>
      </c>
      <c r="D42" s="41">
        <v>7.7160000000000002</v>
      </c>
      <c r="E42" s="41">
        <v>20.504999999999999</v>
      </c>
      <c r="F42" s="41">
        <v>0.32100000000000001</v>
      </c>
      <c r="G42" s="41">
        <v>10.654</v>
      </c>
      <c r="H42" s="41">
        <v>10.484999999999999</v>
      </c>
      <c r="I42" s="41">
        <v>1.464</v>
      </c>
      <c r="J42" s="41">
        <v>0.56999999999999995</v>
      </c>
      <c r="K42" s="41">
        <v>0</v>
      </c>
      <c r="L42" s="85"/>
      <c r="M42" s="41">
        <v>98.316000000000003</v>
      </c>
      <c r="O42" s="97" t="s">
        <v>701</v>
      </c>
    </row>
    <row r="43" spans="1:15">
      <c r="A43" t="s">
        <v>660</v>
      </c>
      <c r="B43" s="41">
        <v>45.280999999999999</v>
      </c>
      <c r="C43" s="41">
        <v>1.7250000000000001</v>
      </c>
      <c r="D43" s="41">
        <v>7.9989999999999997</v>
      </c>
      <c r="E43" s="41">
        <v>20.114000000000001</v>
      </c>
      <c r="F43" s="41">
        <v>0.25</v>
      </c>
      <c r="G43" s="41">
        <v>10.993</v>
      </c>
      <c r="H43" s="41">
        <v>10.699</v>
      </c>
      <c r="I43" s="41">
        <v>1.5329999999999999</v>
      </c>
      <c r="J43" s="41">
        <v>0.501</v>
      </c>
      <c r="K43" s="41">
        <v>0.01</v>
      </c>
      <c r="L43" s="85"/>
      <c r="M43" s="41">
        <v>99.105000000000004</v>
      </c>
      <c r="O43" s="97" t="s">
        <v>701</v>
      </c>
    </row>
    <row r="44" spans="1:15">
      <c r="A44" t="s">
        <v>661</v>
      </c>
      <c r="B44" s="41">
        <v>46.710999999999999</v>
      </c>
      <c r="C44" s="41">
        <v>1.143</v>
      </c>
      <c r="D44" s="41">
        <v>6.97</v>
      </c>
      <c r="E44" s="41">
        <v>20.068999999999999</v>
      </c>
      <c r="F44" s="41">
        <v>0.30299999999999999</v>
      </c>
      <c r="G44" s="41">
        <v>11.302</v>
      </c>
      <c r="H44" s="41">
        <v>10.371</v>
      </c>
      <c r="I44" s="41">
        <v>1.3460000000000001</v>
      </c>
      <c r="J44" s="41">
        <v>0.42199999999999999</v>
      </c>
      <c r="K44" s="41">
        <v>1.7000000000000001E-2</v>
      </c>
      <c r="L44" s="85"/>
      <c r="M44" s="41">
        <v>98.653999999999996</v>
      </c>
      <c r="O44" s="97" t="s">
        <v>701</v>
      </c>
    </row>
    <row r="45" spans="1:15">
      <c r="A45" t="s">
        <v>662</v>
      </c>
      <c r="B45" s="41">
        <v>43.173000000000002</v>
      </c>
      <c r="C45" s="41">
        <v>2.2429999999999999</v>
      </c>
      <c r="D45" s="41">
        <v>9.02</v>
      </c>
      <c r="E45" s="41">
        <v>21.289000000000001</v>
      </c>
      <c r="F45" s="41">
        <v>0.27800000000000002</v>
      </c>
      <c r="G45" s="41">
        <v>9.3510000000000009</v>
      </c>
      <c r="H45" s="41">
        <v>10.516</v>
      </c>
      <c r="I45" s="41">
        <v>1.754</v>
      </c>
      <c r="J45" s="41">
        <v>0.48099999999999998</v>
      </c>
      <c r="K45" s="41">
        <v>8.9999999999999993E-3</v>
      </c>
      <c r="L45" s="85"/>
      <c r="M45" s="41">
        <v>98.114000000000004</v>
      </c>
      <c r="O45" s="97" t="s">
        <v>701</v>
      </c>
    </row>
    <row r="46" spans="1:15">
      <c r="A46" t="s">
        <v>663</v>
      </c>
      <c r="B46" s="41">
        <v>43.994999999999997</v>
      </c>
      <c r="C46" s="41">
        <v>2.218</v>
      </c>
      <c r="D46" s="41">
        <v>9.2140000000000004</v>
      </c>
      <c r="E46" s="41">
        <v>20.37</v>
      </c>
      <c r="F46" s="41">
        <v>0.26800000000000002</v>
      </c>
      <c r="G46" s="41">
        <v>9.8339999999999996</v>
      </c>
      <c r="H46" s="41">
        <v>10.519</v>
      </c>
      <c r="I46" s="41">
        <v>1.7430000000000001</v>
      </c>
      <c r="J46" s="41">
        <v>0.46899999999999997</v>
      </c>
      <c r="K46" s="41">
        <v>3.4000000000000002E-2</v>
      </c>
      <c r="L46" s="85"/>
      <c r="M46" s="41">
        <v>98.664000000000001</v>
      </c>
      <c r="O46" s="97" t="s">
        <v>701</v>
      </c>
    </row>
    <row r="47" spans="1:15">
      <c r="A47" t="s">
        <v>664</v>
      </c>
      <c r="B47" s="41">
        <v>43.924999999999997</v>
      </c>
      <c r="C47" s="41">
        <v>2.0499999999999998</v>
      </c>
      <c r="D47" s="41">
        <v>8.952</v>
      </c>
      <c r="E47" s="41">
        <v>20.760999999999999</v>
      </c>
      <c r="F47" s="41">
        <v>0.27100000000000002</v>
      </c>
      <c r="G47" s="41">
        <v>9.609</v>
      </c>
      <c r="H47" s="41">
        <v>10.694000000000001</v>
      </c>
      <c r="I47" s="41">
        <v>1.7709999999999999</v>
      </c>
      <c r="J47" s="41">
        <v>0.52100000000000002</v>
      </c>
      <c r="K47" s="41">
        <v>0.01</v>
      </c>
      <c r="L47" s="85"/>
      <c r="M47" s="41">
        <v>98.563999999999993</v>
      </c>
      <c r="O47" s="97" t="s">
        <v>701</v>
      </c>
    </row>
    <row r="48" spans="1:15">
      <c r="A48" t="s">
        <v>665</v>
      </c>
      <c r="B48" s="41">
        <v>43.454999999999998</v>
      </c>
      <c r="C48" s="41">
        <v>2.1890000000000001</v>
      </c>
      <c r="D48" s="41">
        <v>9.1289999999999996</v>
      </c>
      <c r="E48" s="41">
        <v>20.896000000000001</v>
      </c>
      <c r="F48" s="41">
        <v>0.27100000000000002</v>
      </c>
      <c r="G48" s="41">
        <v>9.9329999999999998</v>
      </c>
      <c r="H48" s="41">
        <v>10.728</v>
      </c>
      <c r="I48" s="41">
        <v>1.77</v>
      </c>
      <c r="J48" s="41">
        <v>0.48</v>
      </c>
      <c r="K48" s="41">
        <v>0.03</v>
      </c>
      <c r="L48" s="85"/>
      <c r="M48" s="41">
        <v>98.881</v>
      </c>
      <c r="O48" s="97" t="s">
        <v>701</v>
      </c>
    </row>
    <row r="49" spans="1:15">
      <c r="A49" t="s">
        <v>666</v>
      </c>
      <c r="B49" s="41">
        <v>43.478999999999999</v>
      </c>
      <c r="C49" s="41">
        <v>2.2330000000000001</v>
      </c>
      <c r="D49" s="41">
        <v>9.2739999999999991</v>
      </c>
      <c r="E49" s="41">
        <v>20.841999999999999</v>
      </c>
      <c r="F49" s="41">
        <v>0.27200000000000002</v>
      </c>
      <c r="G49" s="41">
        <v>9.7959999999999994</v>
      </c>
      <c r="H49" s="41">
        <v>10.635999999999999</v>
      </c>
      <c r="I49" s="41">
        <v>1.7849999999999999</v>
      </c>
      <c r="J49" s="41">
        <v>0.505</v>
      </c>
      <c r="K49" s="41">
        <v>1E-3</v>
      </c>
      <c r="L49" s="85"/>
      <c r="M49" s="41">
        <v>98.822999999999993</v>
      </c>
      <c r="O49" s="97" t="s">
        <v>701</v>
      </c>
    </row>
    <row r="50" spans="1:15">
      <c r="A50" t="s">
        <v>667</v>
      </c>
      <c r="B50" s="41">
        <v>45.984000000000002</v>
      </c>
      <c r="C50" s="41">
        <v>1.47</v>
      </c>
      <c r="D50" s="41">
        <v>7.6790000000000003</v>
      </c>
      <c r="E50" s="41">
        <v>18.568000000000001</v>
      </c>
      <c r="F50" s="41">
        <v>0.315</v>
      </c>
      <c r="G50" s="41">
        <v>11.097</v>
      </c>
      <c r="H50" s="41">
        <v>10.871</v>
      </c>
      <c r="I50" s="41">
        <v>1.427</v>
      </c>
      <c r="J50" s="41">
        <v>0.53100000000000003</v>
      </c>
      <c r="K50" s="41">
        <v>0</v>
      </c>
      <c r="L50" s="85"/>
      <c r="M50" s="41">
        <v>97.941999999999993</v>
      </c>
      <c r="O50" s="97" t="s">
        <v>701</v>
      </c>
    </row>
    <row r="51" spans="1:15">
      <c r="A51" t="s">
        <v>668</v>
      </c>
      <c r="B51" s="41">
        <v>46.728000000000002</v>
      </c>
      <c r="C51" s="41">
        <v>1.528</v>
      </c>
      <c r="D51" s="41">
        <v>7.9530000000000003</v>
      </c>
      <c r="E51" s="41">
        <v>16.167999999999999</v>
      </c>
      <c r="F51" s="41">
        <v>0.28999999999999998</v>
      </c>
      <c r="G51" s="41">
        <v>13.648999999999999</v>
      </c>
      <c r="H51" s="41">
        <v>10.609</v>
      </c>
      <c r="I51" s="41">
        <v>1.5720000000000001</v>
      </c>
      <c r="J51" s="41">
        <v>0.35799999999999998</v>
      </c>
      <c r="K51" s="41">
        <v>4.3999999999999997E-2</v>
      </c>
      <c r="L51" s="85"/>
      <c r="M51" s="41">
        <v>98.899000000000001</v>
      </c>
      <c r="O51" s="97" t="s">
        <v>701</v>
      </c>
    </row>
    <row r="52" spans="1:15">
      <c r="A52" t="s">
        <v>669</v>
      </c>
      <c r="B52" s="41">
        <v>45.524000000000001</v>
      </c>
      <c r="C52" s="41">
        <v>1.488</v>
      </c>
      <c r="D52" s="41">
        <v>7.5919999999999996</v>
      </c>
      <c r="E52" s="41">
        <v>20.489000000000001</v>
      </c>
      <c r="F52" s="41">
        <v>0.29299999999999998</v>
      </c>
      <c r="G52" s="41">
        <v>10.499000000000001</v>
      </c>
      <c r="H52" s="41">
        <v>10.51</v>
      </c>
      <c r="I52" s="41">
        <v>1.403</v>
      </c>
      <c r="J52" s="41">
        <v>0.48099999999999998</v>
      </c>
      <c r="K52" s="41">
        <v>2.1999999999999999E-2</v>
      </c>
      <c r="L52" s="85"/>
      <c r="M52" s="41">
        <v>98.301000000000002</v>
      </c>
      <c r="O52" s="97" t="s">
        <v>701</v>
      </c>
    </row>
    <row r="53" spans="1:15">
      <c r="A53" t="s">
        <v>670</v>
      </c>
      <c r="B53" s="41">
        <v>44.472000000000001</v>
      </c>
      <c r="C53" s="41">
        <v>1.806</v>
      </c>
      <c r="D53" s="41">
        <v>7.9610000000000003</v>
      </c>
      <c r="E53" s="41">
        <v>20.895</v>
      </c>
      <c r="F53" s="41">
        <v>0.308</v>
      </c>
      <c r="G53" s="41">
        <v>9.8770000000000007</v>
      </c>
      <c r="H53" s="41">
        <v>10.744999999999999</v>
      </c>
      <c r="I53" s="41">
        <v>1.504</v>
      </c>
      <c r="J53" s="41">
        <v>0.51700000000000002</v>
      </c>
      <c r="K53" s="41">
        <v>1.7999999999999999E-2</v>
      </c>
      <c r="L53" s="85"/>
      <c r="M53" s="41">
        <v>98.102999999999994</v>
      </c>
      <c r="O53" s="97" t="s">
        <v>701</v>
      </c>
    </row>
    <row r="54" spans="1:15">
      <c r="A54" t="s">
        <v>671</v>
      </c>
      <c r="B54" s="41">
        <v>44.813000000000002</v>
      </c>
      <c r="C54" s="41">
        <v>1.7909999999999999</v>
      </c>
      <c r="D54" s="41">
        <v>8.7100000000000009</v>
      </c>
      <c r="E54" s="41">
        <v>19.196000000000002</v>
      </c>
      <c r="F54" s="41">
        <v>0.34300000000000003</v>
      </c>
      <c r="G54" s="41">
        <v>10.829000000000001</v>
      </c>
      <c r="H54" s="41">
        <v>10.61</v>
      </c>
      <c r="I54" s="41">
        <v>1.6819999999999999</v>
      </c>
      <c r="J54" s="41">
        <v>0.51700000000000002</v>
      </c>
      <c r="K54" s="41">
        <v>4.0000000000000001E-3</v>
      </c>
      <c r="L54" s="85"/>
      <c r="M54" s="41">
        <v>98.495000000000005</v>
      </c>
      <c r="O54" s="97" t="s">
        <v>701</v>
      </c>
    </row>
    <row r="55" spans="1:15">
      <c r="A55" t="s">
        <v>672</v>
      </c>
      <c r="B55" s="41">
        <v>44.012</v>
      </c>
      <c r="C55" s="41">
        <v>1.98</v>
      </c>
      <c r="D55" s="41">
        <v>8.8569999999999993</v>
      </c>
      <c r="E55" s="41">
        <v>20.771999999999998</v>
      </c>
      <c r="F55" s="41">
        <v>0.29399999999999998</v>
      </c>
      <c r="G55" s="41">
        <v>9.9870000000000001</v>
      </c>
      <c r="H55" s="41">
        <v>10.686</v>
      </c>
      <c r="I55" s="41">
        <v>1.653</v>
      </c>
      <c r="J55" s="41">
        <v>0.46800000000000003</v>
      </c>
      <c r="K55" s="41">
        <v>1.0999999999999999E-2</v>
      </c>
      <c r="L55" s="85"/>
      <c r="M55" s="41">
        <v>98.72</v>
      </c>
      <c r="O55" s="97" t="s">
        <v>701</v>
      </c>
    </row>
    <row r="56" spans="1:15">
      <c r="A56" t="s">
        <v>673</v>
      </c>
      <c r="B56" s="41">
        <v>44.94</v>
      </c>
      <c r="C56" s="41">
        <v>1.3939999999999999</v>
      </c>
      <c r="D56" s="41">
        <v>7.641</v>
      </c>
      <c r="E56" s="41">
        <v>18.832999999999998</v>
      </c>
      <c r="F56" s="41">
        <v>0.33800000000000002</v>
      </c>
      <c r="G56" s="41">
        <v>10.509</v>
      </c>
      <c r="H56" s="41">
        <v>10.332000000000001</v>
      </c>
      <c r="I56" s="41">
        <v>1.47</v>
      </c>
      <c r="J56" s="41">
        <v>0.47699999999999998</v>
      </c>
      <c r="K56" s="41">
        <v>2.5000000000000001E-2</v>
      </c>
      <c r="L56" s="85"/>
      <c r="M56" s="41">
        <v>95.959000000000003</v>
      </c>
      <c r="O56" s="97" t="s">
        <v>701</v>
      </c>
    </row>
    <row r="57" spans="1:15">
      <c r="A57" t="s">
        <v>674</v>
      </c>
      <c r="B57" s="41">
        <v>44.459000000000003</v>
      </c>
      <c r="C57" s="41">
        <v>1.8420000000000001</v>
      </c>
      <c r="D57" s="41">
        <v>9.2469999999999999</v>
      </c>
      <c r="E57" s="41">
        <v>17.564</v>
      </c>
      <c r="F57" s="41">
        <v>0.32800000000000001</v>
      </c>
      <c r="G57" s="41">
        <v>12.515000000000001</v>
      </c>
      <c r="H57" s="41">
        <v>10.792</v>
      </c>
      <c r="I57" s="41">
        <v>1.9490000000000001</v>
      </c>
      <c r="J57" s="41">
        <v>0.38300000000000001</v>
      </c>
      <c r="K57" s="41">
        <v>0.03</v>
      </c>
      <c r="L57" s="85"/>
      <c r="M57" s="41">
        <v>99.108999999999995</v>
      </c>
      <c r="O57" s="97" t="s">
        <v>701</v>
      </c>
    </row>
    <row r="58" spans="1:15">
      <c r="A58" t="s">
        <v>675</v>
      </c>
      <c r="B58" s="41">
        <v>45.682000000000002</v>
      </c>
      <c r="C58" s="41">
        <v>1.3120000000000001</v>
      </c>
      <c r="D58" s="41">
        <v>7.2930000000000001</v>
      </c>
      <c r="E58" s="41">
        <v>19.922000000000001</v>
      </c>
      <c r="F58" s="41">
        <v>0.373</v>
      </c>
      <c r="G58" s="41">
        <v>11.186</v>
      </c>
      <c r="H58" s="41">
        <v>10.321999999999999</v>
      </c>
      <c r="I58" s="41">
        <v>1.4</v>
      </c>
      <c r="J58" s="41">
        <v>0.54500000000000004</v>
      </c>
      <c r="K58" s="41">
        <v>0</v>
      </c>
      <c r="L58" s="85"/>
      <c r="M58" s="41">
        <v>98.034999999999997</v>
      </c>
      <c r="O58" s="97" t="s">
        <v>701</v>
      </c>
    </row>
    <row r="59" spans="1:15">
      <c r="A59" t="s">
        <v>676</v>
      </c>
      <c r="B59" s="41">
        <v>45.191000000000003</v>
      </c>
      <c r="C59" s="41">
        <v>1.6719999999999999</v>
      </c>
      <c r="D59" s="41">
        <v>8</v>
      </c>
      <c r="E59" s="41">
        <v>20.457000000000001</v>
      </c>
      <c r="F59" s="41">
        <v>0.30299999999999999</v>
      </c>
      <c r="G59" s="41">
        <v>10.731999999999999</v>
      </c>
      <c r="H59" s="41">
        <v>10.653</v>
      </c>
      <c r="I59" s="41">
        <v>1.571</v>
      </c>
      <c r="J59" s="41">
        <v>0.42599999999999999</v>
      </c>
      <c r="K59" s="41">
        <v>0</v>
      </c>
      <c r="L59" s="85"/>
      <c r="M59" s="41">
        <v>99.004999999999995</v>
      </c>
      <c r="O59" s="97" t="s">
        <v>701</v>
      </c>
    </row>
    <row r="60" spans="1:15">
      <c r="A60" t="s">
        <v>677</v>
      </c>
      <c r="B60" s="41">
        <v>46.018999999999998</v>
      </c>
      <c r="C60" s="41">
        <v>1.47</v>
      </c>
      <c r="D60" s="41">
        <v>7.5279999999999996</v>
      </c>
      <c r="E60" s="41">
        <v>20.114999999999998</v>
      </c>
      <c r="F60" s="41">
        <v>0.32900000000000001</v>
      </c>
      <c r="G60" s="41">
        <v>11.025</v>
      </c>
      <c r="H60" s="41">
        <v>10.726000000000001</v>
      </c>
      <c r="I60" s="41">
        <v>1.403</v>
      </c>
      <c r="J60" s="41">
        <v>0.46</v>
      </c>
      <c r="K60" s="41">
        <v>0</v>
      </c>
      <c r="L60" s="85"/>
      <c r="M60" s="41">
        <v>99.075000000000003</v>
      </c>
      <c r="O60" s="97" t="s">
        <v>701</v>
      </c>
    </row>
    <row r="61" spans="1:15">
      <c r="A61" t="s">
        <v>678</v>
      </c>
      <c r="B61" s="41">
        <v>45.695999999999998</v>
      </c>
      <c r="C61" s="41">
        <v>1.4950000000000001</v>
      </c>
      <c r="D61" s="41">
        <v>7.976</v>
      </c>
      <c r="E61" s="41">
        <v>18.687999999999999</v>
      </c>
      <c r="F61" s="41">
        <v>0.32600000000000001</v>
      </c>
      <c r="G61" s="41">
        <v>11.46</v>
      </c>
      <c r="H61" s="41">
        <v>10.744</v>
      </c>
      <c r="I61" s="41">
        <v>1.4790000000000001</v>
      </c>
      <c r="J61" s="41">
        <v>0.51800000000000002</v>
      </c>
      <c r="K61" s="41">
        <v>1E-3</v>
      </c>
      <c r="L61" s="85"/>
      <c r="M61" s="41">
        <v>98.382999999999996</v>
      </c>
      <c r="O61" s="97" t="s">
        <v>701</v>
      </c>
    </row>
    <row r="62" spans="1:15">
      <c r="A62" t="s">
        <v>679</v>
      </c>
      <c r="B62" s="41">
        <v>44.192</v>
      </c>
      <c r="C62" s="41">
        <v>2.1869999999999998</v>
      </c>
      <c r="D62" s="41">
        <v>8.8330000000000002</v>
      </c>
      <c r="E62" s="41">
        <v>19.954000000000001</v>
      </c>
      <c r="F62" s="41">
        <v>0.26800000000000002</v>
      </c>
      <c r="G62" s="41">
        <v>10.542999999999999</v>
      </c>
      <c r="H62" s="41">
        <v>10.601000000000001</v>
      </c>
      <c r="I62" s="41">
        <v>1.784</v>
      </c>
      <c r="J62" s="41">
        <v>0.504</v>
      </c>
      <c r="K62" s="41">
        <v>2.1000000000000001E-2</v>
      </c>
      <c r="L62" s="85"/>
      <c r="M62" s="41">
        <v>98.887</v>
      </c>
      <c r="O62" s="97" t="s">
        <v>701</v>
      </c>
    </row>
    <row r="63" spans="1:15">
      <c r="A63" t="s">
        <v>680</v>
      </c>
      <c r="B63" s="41">
        <v>43.654000000000003</v>
      </c>
      <c r="C63" s="41">
        <v>2.0390000000000001</v>
      </c>
      <c r="D63" s="41">
        <v>9.1539999999999999</v>
      </c>
      <c r="E63" s="41">
        <v>20.042000000000002</v>
      </c>
      <c r="F63" s="41">
        <v>0.249</v>
      </c>
      <c r="G63" s="41">
        <v>9.7739999999999991</v>
      </c>
      <c r="H63" s="41">
        <v>10.516</v>
      </c>
      <c r="I63" s="41">
        <v>1.5620000000000001</v>
      </c>
      <c r="J63" s="41">
        <v>0.51900000000000002</v>
      </c>
      <c r="K63" s="41">
        <v>0</v>
      </c>
      <c r="L63" s="85"/>
      <c r="M63" s="41">
        <v>97.509</v>
      </c>
      <c r="O63" s="97" t="s">
        <v>701</v>
      </c>
    </row>
    <row r="64" spans="1:15">
      <c r="A64" t="s">
        <v>681</v>
      </c>
      <c r="B64" s="41">
        <v>45.7</v>
      </c>
      <c r="C64" s="41">
        <v>1.6519999999999999</v>
      </c>
      <c r="D64" s="41">
        <v>8.4160000000000004</v>
      </c>
      <c r="E64" s="41">
        <v>17.146999999999998</v>
      </c>
      <c r="F64" s="41">
        <v>0.312</v>
      </c>
      <c r="G64" s="41">
        <v>12.432</v>
      </c>
      <c r="H64" s="41">
        <v>10.725</v>
      </c>
      <c r="I64" s="41">
        <v>1.6339999999999999</v>
      </c>
      <c r="J64" s="41">
        <v>0.32500000000000001</v>
      </c>
      <c r="K64" s="41">
        <v>0</v>
      </c>
      <c r="L64" s="85"/>
      <c r="M64" s="41">
        <v>98.343000000000004</v>
      </c>
      <c r="O64" s="97" t="s">
        <v>701</v>
      </c>
    </row>
    <row r="65" spans="1:15">
      <c r="A65" t="s">
        <v>682</v>
      </c>
      <c r="B65" s="41">
        <v>45.789000000000001</v>
      </c>
      <c r="C65" s="41">
        <v>1.3819999999999999</v>
      </c>
      <c r="D65" s="41">
        <v>7.7430000000000003</v>
      </c>
      <c r="E65" s="41">
        <v>19.878</v>
      </c>
      <c r="F65" s="41">
        <v>0.34799999999999998</v>
      </c>
      <c r="G65" s="41">
        <v>11.055</v>
      </c>
      <c r="H65" s="41">
        <v>10.381</v>
      </c>
      <c r="I65" s="41">
        <v>1.5489999999999999</v>
      </c>
      <c r="J65" s="41">
        <v>0.42799999999999999</v>
      </c>
      <c r="K65" s="41">
        <v>5.0000000000000001E-3</v>
      </c>
      <c r="L65" s="85"/>
      <c r="M65" s="41">
        <v>98.558000000000007</v>
      </c>
      <c r="O65" s="97" t="s">
        <v>701</v>
      </c>
    </row>
    <row r="66" spans="1:15">
      <c r="A66" t="s">
        <v>683</v>
      </c>
      <c r="B66" s="41">
        <v>44.122999999999998</v>
      </c>
      <c r="C66" s="41">
        <v>2.0019999999999998</v>
      </c>
      <c r="D66" s="41">
        <v>9.1329999999999991</v>
      </c>
      <c r="E66" s="41">
        <v>19.965</v>
      </c>
      <c r="F66" s="41">
        <v>0.312</v>
      </c>
      <c r="G66" s="41">
        <v>10.459</v>
      </c>
      <c r="H66" s="41">
        <v>10.63</v>
      </c>
      <c r="I66" s="41">
        <v>1.7869999999999999</v>
      </c>
      <c r="J66" s="41">
        <v>0.47399999999999998</v>
      </c>
      <c r="K66" s="41">
        <v>0</v>
      </c>
      <c r="L66" s="85"/>
      <c r="M66" s="41">
        <v>98.885000000000005</v>
      </c>
      <c r="O66" s="97" t="s">
        <v>701</v>
      </c>
    </row>
    <row r="67" spans="1:15">
      <c r="A67" t="s">
        <v>684</v>
      </c>
      <c r="B67" s="41">
        <v>45.636000000000003</v>
      </c>
      <c r="C67" s="41">
        <v>1.3879999999999999</v>
      </c>
      <c r="D67" s="41">
        <v>7.335</v>
      </c>
      <c r="E67" s="41">
        <v>20.513000000000002</v>
      </c>
      <c r="F67" s="41">
        <v>0.375</v>
      </c>
      <c r="G67" s="41">
        <v>10.882999999999999</v>
      </c>
      <c r="H67" s="41">
        <v>10.082000000000001</v>
      </c>
      <c r="I67" s="41">
        <v>1.423</v>
      </c>
      <c r="J67" s="41">
        <v>0.497</v>
      </c>
      <c r="K67" s="41">
        <v>3.0000000000000001E-3</v>
      </c>
      <c r="L67" s="85"/>
      <c r="M67" s="41">
        <v>98.135000000000005</v>
      </c>
      <c r="O67" s="97" t="s">
        <v>701</v>
      </c>
    </row>
    <row r="68" spans="1:15">
      <c r="A68" t="s">
        <v>685</v>
      </c>
      <c r="B68" s="41">
        <v>45.881999999999998</v>
      </c>
      <c r="C68" s="41">
        <v>1.375</v>
      </c>
      <c r="D68" s="41">
        <v>7.548</v>
      </c>
      <c r="E68" s="41">
        <v>19.420000000000002</v>
      </c>
      <c r="F68" s="41">
        <v>0.32</v>
      </c>
      <c r="G68" s="41">
        <v>11.321</v>
      </c>
      <c r="H68" s="41">
        <v>10.407</v>
      </c>
      <c r="I68" s="41">
        <v>1.5329999999999999</v>
      </c>
      <c r="J68" s="41">
        <v>0.437</v>
      </c>
      <c r="K68" s="41">
        <v>3.1E-2</v>
      </c>
      <c r="L68" s="85"/>
      <c r="M68" s="41">
        <v>98.274000000000001</v>
      </c>
      <c r="O68" s="97" t="s">
        <v>701</v>
      </c>
    </row>
    <row r="69" spans="1:15">
      <c r="A69" t="s">
        <v>686</v>
      </c>
      <c r="B69" s="41">
        <v>43.825000000000003</v>
      </c>
      <c r="C69" s="41">
        <v>2.5289999999999999</v>
      </c>
      <c r="D69" s="41">
        <v>9.9039999999999999</v>
      </c>
      <c r="E69" s="41">
        <v>15.885999999999999</v>
      </c>
      <c r="F69" s="41">
        <v>0.24399999999999999</v>
      </c>
      <c r="G69" s="41">
        <v>12.54</v>
      </c>
      <c r="H69" s="41">
        <v>11.148</v>
      </c>
      <c r="I69" s="41">
        <v>2.012</v>
      </c>
      <c r="J69" s="41">
        <v>0.52100000000000002</v>
      </c>
      <c r="K69" s="41">
        <v>4.0000000000000001E-3</v>
      </c>
      <c r="L69" s="85"/>
      <c r="M69" s="41">
        <v>98.613</v>
      </c>
      <c r="O69" s="97" t="s">
        <v>702</v>
      </c>
    </row>
    <row r="70" spans="1:15">
      <c r="A70" t="s">
        <v>687</v>
      </c>
      <c r="B70" s="41">
        <v>45.241</v>
      </c>
      <c r="C70" s="41">
        <v>1.486</v>
      </c>
      <c r="D70" s="41">
        <v>7.8639999999999999</v>
      </c>
      <c r="E70" s="41">
        <v>20.864999999999998</v>
      </c>
      <c r="F70" s="41">
        <v>0.308</v>
      </c>
      <c r="G70" s="41">
        <v>10.625999999999999</v>
      </c>
      <c r="H70" s="41">
        <v>10.542</v>
      </c>
      <c r="I70" s="41">
        <v>1.556</v>
      </c>
      <c r="J70" s="41">
        <v>0.50600000000000001</v>
      </c>
      <c r="K70" s="41">
        <v>4.7E-2</v>
      </c>
      <c r="L70" s="85"/>
      <c r="M70" s="41">
        <v>99.040999999999997</v>
      </c>
      <c r="O70" s="97" t="s">
        <v>701</v>
      </c>
    </row>
    <row r="71" spans="1:15">
      <c r="A71" t="s">
        <v>688</v>
      </c>
      <c r="B71" s="41">
        <v>46.219000000000001</v>
      </c>
      <c r="C71" s="41">
        <v>1.3540000000000001</v>
      </c>
      <c r="D71" s="41">
        <v>7.2119999999999997</v>
      </c>
      <c r="E71" s="41">
        <v>20.148</v>
      </c>
      <c r="F71" s="41">
        <v>0.318</v>
      </c>
      <c r="G71" s="41">
        <v>11.21</v>
      </c>
      <c r="H71" s="41">
        <v>10.375</v>
      </c>
      <c r="I71" s="41">
        <v>1.369</v>
      </c>
      <c r="J71" s="41">
        <v>0.45900000000000002</v>
      </c>
      <c r="K71" s="41">
        <v>0</v>
      </c>
      <c r="L71" s="85"/>
      <c r="M71" s="41">
        <v>98.664000000000001</v>
      </c>
      <c r="O71" s="97" t="s">
        <v>701</v>
      </c>
    </row>
    <row r="72" spans="1:15">
      <c r="A72" t="s">
        <v>689</v>
      </c>
      <c r="B72" s="41">
        <v>45.162999999999997</v>
      </c>
      <c r="C72" s="41">
        <v>1.736</v>
      </c>
      <c r="D72" s="41">
        <v>8.1880000000000006</v>
      </c>
      <c r="E72" s="41">
        <v>19.783000000000001</v>
      </c>
      <c r="F72" s="41">
        <v>0.25700000000000001</v>
      </c>
      <c r="G72" s="41">
        <v>10.811</v>
      </c>
      <c r="H72" s="41">
        <v>10.724</v>
      </c>
      <c r="I72" s="41">
        <v>1.5880000000000001</v>
      </c>
      <c r="J72" s="41">
        <v>0.46500000000000002</v>
      </c>
      <c r="K72" s="41">
        <v>7.0000000000000001E-3</v>
      </c>
      <c r="L72" s="85"/>
      <c r="M72" s="41">
        <v>98.721999999999994</v>
      </c>
      <c r="O72" s="97" t="s">
        <v>701</v>
      </c>
    </row>
    <row r="73" spans="1:15">
      <c r="A73" t="s">
        <v>690</v>
      </c>
      <c r="B73" s="41">
        <v>45.381999999999998</v>
      </c>
      <c r="C73" s="41">
        <v>1.2330000000000001</v>
      </c>
      <c r="D73" s="41">
        <v>7.4569999999999999</v>
      </c>
      <c r="E73" s="41">
        <v>20.997</v>
      </c>
      <c r="F73" s="41">
        <v>0.30199999999999999</v>
      </c>
      <c r="G73" s="41">
        <v>10.662000000000001</v>
      </c>
      <c r="H73" s="41">
        <v>10.448</v>
      </c>
      <c r="I73" s="41">
        <v>1.4810000000000001</v>
      </c>
      <c r="J73" s="41">
        <v>0.501</v>
      </c>
      <c r="K73" s="41">
        <v>1.0999999999999999E-2</v>
      </c>
      <c r="L73" s="85"/>
      <c r="M73" s="41">
        <v>98.474000000000004</v>
      </c>
      <c r="O73" s="97" t="s">
        <v>701</v>
      </c>
    </row>
    <row r="74" spans="1:15">
      <c r="A74" t="s">
        <v>691</v>
      </c>
      <c r="B74" s="41">
        <v>45.972999999999999</v>
      </c>
      <c r="C74" s="41">
        <v>1.3380000000000001</v>
      </c>
      <c r="D74" s="41">
        <v>7.36</v>
      </c>
      <c r="E74" s="41">
        <v>20.742999999999999</v>
      </c>
      <c r="F74" s="41">
        <v>0.30399999999999999</v>
      </c>
      <c r="G74" s="41">
        <v>10.884</v>
      </c>
      <c r="H74" s="41">
        <v>10.295</v>
      </c>
      <c r="I74" s="41">
        <v>1.474</v>
      </c>
      <c r="J74" s="41">
        <v>0.46899999999999997</v>
      </c>
      <c r="K74" s="41">
        <v>0</v>
      </c>
      <c r="L74" s="85"/>
      <c r="M74" s="41">
        <v>98.84</v>
      </c>
      <c r="O74" s="97" t="s">
        <v>701</v>
      </c>
    </row>
    <row r="75" spans="1:15">
      <c r="A75" t="s">
        <v>692</v>
      </c>
      <c r="B75" s="41">
        <v>45.664999999999999</v>
      </c>
      <c r="C75" s="41">
        <v>1.3979999999999999</v>
      </c>
      <c r="D75" s="41">
        <v>7.7519999999999998</v>
      </c>
      <c r="E75" s="41">
        <v>19.933</v>
      </c>
      <c r="F75" s="41">
        <v>0.35299999999999998</v>
      </c>
      <c r="G75" s="41">
        <v>10.704000000000001</v>
      </c>
      <c r="H75" s="41">
        <v>10.628</v>
      </c>
      <c r="I75" s="41">
        <v>1.5589999999999999</v>
      </c>
      <c r="J75" s="41">
        <v>0.502</v>
      </c>
      <c r="K75" s="41">
        <v>0</v>
      </c>
      <c r="L75" s="85"/>
      <c r="M75" s="41">
        <v>98.494</v>
      </c>
      <c r="O75" s="97" t="s">
        <v>701</v>
      </c>
    </row>
    <row r="76" spans="1:15">
      <c r="A76" t="s">
        <v>693</v>
      </c>
      <c r="B76" s="41">
        <v>44.566000000000003</v>
      </c>
      <c r="C76" s="41">
        <v>1.8049999999999999</v>
      </c>
      <c r="D76" s="41">
        <v>8.3520000000000003</v>
      </c>
      <c r="E76" s="41">
        <v>20.951000000000001</v>
      </c>
      <c r="F76" s="41">
        <v>0.34</v>
      </c>
      <c r="G76" s="41">
        <v>10.038</v>
      </c>
      <c r="H76" s="41">
        <v>10.519</v>
      </c>
      <c r="I76" s="41">
        <v>1.637</v>
      </c>
      <c r="J76" s="41">
        <v>0.49399999999999999</v>
      </c>
      <c r="K76" s="41">
        <v>7.0000000000000001E-3</v>
      </c>
      <c r="L76" s="85"/>
      <c r="M76" s="41">
        <v>98.709000000000003</v>
      </c>
      <c r="O76" s="97" t="s">
        <v>701</v>
      </c>
    </row>
    <row r="77" spans="1:15">
      <c r="A77" t="s">
        <v>694</v>
      </c>
      <c r="B77" s="41">
        <v>44.787999999999997</v>
      </c>
      <c r="C77" s="41">
        <v>2.1440000000000001</v>
      </c>
      <c r="D77" s="41">
        <v>9.1519999999999992</v>
      </c>
      <c r="E77" s="41">
        <v>16.623999999999999</v>
      </c>
      <c r="F77" s="41">
        <v>0.29599999999999999</v>
      </c>
      <c r="G77" s="41">
        <v>11.984999999999999</v>
      </c>
      <c r="H77" s="41">
        <v>10.848000000000001</v>
      </c>
      <c r="I77" s="41">
        <v>1.871</v>
      </c>
      <c r="J77" s="41">
        <v>0.37</v>
      </c>
      <c r="K77" s="41">
        <v>0.01</v>
      </c>
      <c r="L77" s="85"/>
      <c r="M77" s="41">
        <v>98.087999999999994</v>
      </c>
      <c r="O77" s="97" t="s">
        <v>701</v>
      </c>
    </row>
    <row r="78" spans="1:15">
      <c r="A78" t="s">
        <v>695</v>
      </c>
      <c r="B78" s="41">
        <v>44.017000000000003</v>
      </c>
      <c r="C78" s="41">
        <v>2.347</v>
      </c>
      <c r="D78" s="41">
        <v>9.9580000000000002</v>
      </c>
      <c r="E78" s="41">
        <v>17.469000000000001</v>
      </c>
      <c r="F78" s="41">
        <v>0.36299999999999999</v>
      </c>
      <c r="G78" s="41">
        <v>11.545</v>
      </c>
      <c r="H78" s="41">
        <v>10.973000000000001</v>
      </c>
      <c r="I78" s="41">
        <v>1.881</v>
      </c>
      <c r="J78" s="41">
        <v>0.35399999999999998</v>
      </c>
      <c r="K78" s="41">
        <v>0</v>
      </c>
      <c r="L78" s="85"/>
      <c r="M78" s="41">
        <v>98.906999999999996</v>
      </c>
      <c r="O78" s="97" t="s">
        <v>701</v>
      </c>
    </row>
    <row r="79" spans="1:15">
      <c r="A79" t="s">
        <v>696</v>
      </c>
      <c r="B79" s="41">
        <v>44.453000000000003</v>
      </c>
      <c r="C79" s="41">
        <v>1.6779999999999999</v>
      </c>
      <c r="D79" s="41">
        <v>8.9529999999999994</v>
      </c>
      <c r="E79" s="41">
        <v>20.477</v>
      </c>
      <c r="F79" s="41">
        <v>0.308</v>
      </c>
      <c r="G79" s="41">
        <v>10.382</v>
      </c>
      <c r="H79" s="41">
        <v>10.599</v>
      </c>
      <c r="I79" s="41">
        <v>1.655</v>
      </c>
      <c r="J79" s="41">
        <v>0.55900000000000005</v>
      </c>
      <c r="K79" s="41">
        <v>4.4999999999999998E-2</v>
      </c>
      <c r="L79" s="85"/>
      <c r="M79" s="41">
        <v>99.108999999999995</v>
      </c>
      <c r="O79" s="97" t="s">
        <v>701</v>
      </c>
    </row>
    <row r="80" spans="1:15">
      <c r="A80" t="s">
        <v>697</v>
      </c>
      <c r="B80" s="41">
        <v>45.771999999999998</v>
      </c>
      <c r="C80" s="41">
        <v>1.456</v>
      </c>
      <c r="D80" s="41">
        <v>7.6740000000000004</v>
      </c>
      <c r="E80" s="41">
        <v>19.707999999999998</v>
      </c>
      <c r="F80" s="41">
        <v>0.32900000000000001</v>
      </c>
      <c r="G80" s="41">
        <v>11.209</v>
      </c>
      <c r="H80" s="41">
        <v>10.430999999999999</v>
      </c>
      <c r="I80" s="41">
        <v>1.4950000000000001</v>
      </c>
      <c r="J80" s="41">
        <v>0.45</v>
      </c>
      <c r="K80" s="41">
        <v>7.0000000000000001E-3</v>
      </c>
      <c r="L80" s="85"/>
      <c r="M80" s="41">
        <v>98.531000000000006</v>
      </c>
      <c r="O80" s="97" t="s">
        <v>701</v>
      </c>
    </row>
    <row r="81" spans="1:16">
      <c r="A81" t="s">
        <v>698</v>
      </c>
      <c r="B81" s="41">
        <v>45.424999999999997</v>
      </c>
      <c r="C81" s="41">
        <v>1.2889999999999999</v>
      </c>
      <c r="D81" s="41">
        <v>7.6059999999999999</v>
      </c>
      <c r="E81" s="41">
        <v>19.399000000000001</v>
      </c>
      <c r="F81" s="41">
        <v>0.29299999999999998</v>
      </c>
      <c r="G81" s="41">
        <v>11.297000000000001</v>
      </c>
      <c r="H81" s="41">
        <v>10.565</v>
      </c>
      <c r="I81" s="41">
        <v>1.474</v>
      </c>
      <c r="J81" s="41">
        <v>0.46800000000000003</v>
      </c>
      <c r="K81" s="41">
        <v>1.7999999999999999E-2</v>
      </c>
      <c r="L81" s="85"/>
      <c r="M81" s="41">
        <v>97.834000000000003</v>
      </c>
      <c r="O81" s="97" t="s">
        <v>701</v>
      </c>
    </row>
    <row r="82" spans="1:16">
      <c r="A82" t="s">
        <v>699</v>
      </c>
      <c r="B82" s="41">
        <v>46.124000000000002</v>
      </c>
      <c r="C82" s="41">
        <v>1.2549999999999999</v>
      </c>
      <c r="D82" s="41">
        <v>7.5919999999999996</v>
      </c>
      <c r="E82" s="41">
        <v>19.827999999999999</v>
      </c>
      <c r="F82" s="41">
        <v>0.36399999999999999</v>
      </c>
      <c r="G82" s="41">
        <v>11.098000000000001</v>
      </c>
      <c r="H82" s="41">
        <v>10.375</v>
      </c>
      <c r="I82" s="41">
        <v>1.492</v>
      </c>
      <c r="J82" s="41">
        <v>0.441</v>
      </c>
      <c r="K82" s="41">
        <v>0</v>
      </c>
      <c r="L82" s="85"/>
      <c r="M82" s="41">
        <v>98.569000000000003</v>
      </c>
      <c r="O82" s="97" t="s">
        <v>701</v>
      </c>
    </row>
    <row r="84" spans="1:16">
      <c r="A84" s="25" t="s">
        <v>703</v>
      </c>
    </row>
    <row r="86" spans="1:16" ht="16.5">
      <c r="A86" s="5" t="s">
        <v>170</v>
      </c>
      <c r="B86" s="6" t="s">
        <v>171</v>
      </c>
      <c r="C86" s="6" t="s">
        <v>172</v>
      </c>
      <c r="D86" s="6" t="s">
        <v>441</v>
      </c>
      <c r="E86" s="6" t="s">
        <v>174</v>
      </c>
      <c r="F86" s="6" t="s">
        <v>628</v>
      </c>
      <c r="G86" s="6" t="s">
        <v>217</v>
      </c>
      <c r="H86" s="6" t="s">
        <v>175</v>
      </c>
      <c r="I86" s="6" t="s">
        <v>176</v>
      </c>
      <c r="J86" s="6" t="s">
        <v>177</v>
      </c>
      <c r="K86" s="6" t="s">
        <v>630</v>
      </c>
      <c r="L86" s="48"/>
      <c r="M86" s="6" t="s">
        <v>178</v>
      </c>
      <c r="N86" s="48"/>
      <c r="O86" s="96" t="s">
        <v>700</v>
      </c>
      <c r="P86" s="48"/>
    </row>
    <row r="87" spans="1:16">
      <c r="A87" t="s">
        <v>704</v>
      </c>
      <c r="B87" s="41">
        <v>45.512999999999998</v>
      </c>
      <c r="C87" s="41">
        <v>1.4470000000000001</v>
      </c>
      <c r="D87" s="41">
        <v>7.9109999999999996</v>
      </c>
      <c r="E87" s="41">
        <v>20.527000000000001</v>
      </c>
      <c r="F87" s="41">
        <v>0.28499999999999998</v>
      </c>
      <c r="G87" s="41">
        <v>10.867000000000001</v>
      </c>
      <c r="H87" s="41">
        <v>10.436</v>
      </c>
      <c r="I87" s="41">
        <v>1.5189999999999999</v>
      </c>
      <c r="J87" s="41">
        <v>0.46800000000000003</v>
      </c>
      <c r="K87" s="41">
        <v>0.01</v>
      </c>
      <c r="L87" s="41"/>
      <c r="M87" s="41">
        <v>98.983000000000004</v>
      </c>
      <c r="O87" s="99" t="s">
        <v>701</v>
      </c>
    </row>
    <row r="88" spans="1:16">
      <c r="A88" t="s">
        <v>705</v>
      </c>
      <c r="B88" s="41">
        <v>45.554000000000002</v>
      </c>
      <c r="C88" s="41">
        <v>1.448</v>
      </c>
      <c r="D88" s="41">
        <v>7.3760000000000003</v>
      </c>
      <c r="E88" s="41">
        <v>20.463999999999999</v>
      </c>
      <c r="F88" s="41">
        <v>0.29099999999999998</v>
      </c>
      <c r="G88" s="41">
        <v>10.946999999999999</v>
      </c>
      <c r="H88" s="41">
        <v>10.592000000000001</v>
      </c>
      <c r="I88" s="41">
        <v>1.448</v>
      </c>
      <c r="J88" s="41">
        <v>0.43</v>
      </c>
      <c r="K88" s="41">
        <v>0</v>
      </c>
      <c r="L88" s="41"/>
      <c r="M88" s="41">
        <v>98.55</v>
      </c>
      <c r="O88" s="99" t="s">
        <v>701</v>
      </c>
    </row>
    <row r="89" spans="1:16">
      <c r="A89" t="s">
        <v>706</v>
      </c>
      <c r="B89" s="41">
        <v>45.752000000000002</v>
      </c>
      <c r="C89" s="41">
        <v>1.411</v>
      </c>
      <c r="D89" s="41">
        <v>7.3259999999999996</v>
      </c>
      <c r="E89" s="41">
        <v>20.2</v>
      </c>
      <c r="F89" s="41">
        <v>0.31900000000000001</v>
      </c>
      <c r="G89" s="41">
        <v>10.952999999999999</v>
      </c>
      <c r="H89" s="41">
        <v>10.565</v>
      </c>
      <c r="I89" s="41">
        <v>1.3879999999999999</v>
      </c>
      <c r="J89" s="41">
        <v>0.48099999999999998</v>
      </c>
      <c r="K89" s="41">
        <v>0.01</v>
      </c>
      <c r="L89" s="41"/>
      <c r="M89" s="41">
        <v>98.405000000000001</v>
      </c>
      <c r="O89" s="99" t="s">
        <v>701</v>
      </c>
    </row>
    <row r="90" spans="1:16">
      <c r="A90" t="s">
        <v>707</v>
      </c>
      <c r="B90" s="41">
        <v>46.143999999999998</v>
      </c>
      <c r="C90" s="41">
        <v>1.3819999999999999</v>
      </c>
      <c r="D90" s="41">
        <v>7.415</v>
      </c>
      <c r="E90" s="41">
        <v>19.556999999999999</v>
      </c>
      <c r="F90" s="41">
        <v>0.30299999999999999</v>
      </c>
      <c r="G90" s="41">
        <v>11.3</v>
      </c>
      <c r="H90" s="41">
        <v>10.548999999999999</v>
      </c>
      <c r="I90" s="41">
        <v>1.409</v>
      </c>
      <c r="J90" s="41">
        <v>0.46300000000000002</v>
      </c>
      <c r="K90" s="41">
        <v>2.1000000000000001E-2</v>
      </c>
      <c r="L90" s="41"/>
      <c r="M90" s="41">
        <v>98.543000000000006</v>
      </c>
      <c r="O90" s="99" t="s">
        <v>701</v>
      </c>
    </row>
    <row r="91" spans="1:16">
      <c r="A91" t="s">
        <v>708</v>
      </c>
      <c r="B91" s="41">
        <v>45.99</v>
      </c>
      <c r="C91" s="41">
        <v>1.34</v>
      </c>
      <c r="D91" s="41">
        <v>7.3650000000000002</v>
      </c>
      <c r="E91" s="41">
        <v>20.727</v>
      </c>
      <c r="F91" s="41">
        <v>0.33</v>
      </c>
      <c r="G91" s="41">
        <v>11.042999999999999</v>
      </c>
      <c r="H91" s="41">
        <v>10.348000000000001</v>
      </c>
      <c r="I91" s="41">
        <v>1.41</v>
      </c>
      <c r="J91" s="41">
        <v>0.47199999999999998</v>
      </c>
      <c r="K91" s="41">
        <v>0</v>
      </c>
      <c r="L91" s="41"/>
      <c r="M91" s="41">
        <v>99.025000000000006</v>
      </c>
      <c r="O91" s="99" t="s">
        <v>701</v>
      </c>
    </row>
    <row r="92" spans="1:16">
      <c r="A92" t="s">
        <v>709</v>
      </c>
      <c r="B92" s="41">
        <v>45.069000000000003</v>
      </c>
      <c r="C92" s="41">
        <v>1.5369999999999999</v>
      </c>
      <c r="D92" s="41">
        <v>7.8019999999999996</v>
      </c>
      <c r="E92" s="41">
        <v>19.91</v>
      </c>
      <c r="F92" s="41">
        <v>0.316</v>
      </c>
      <c r="G92" s="41">
        <v>10.803000000000001</v>
      </c>
      <c r="H92" s="41">
        <v>10.791</v>
      </c>
      <c r="I92" s="41">
        <v>1.546</v>
      </c>
      <c r="J92" s="41">
        <v>0.55400000000000005</v>
      </c>
      <c r="K92" s="41">
        <v>1E-3</v>
      </c>
      <c r="L92" s="41"/>
      <c r="M92" s="41">
        <v>98.328999999999994</v>
      </c>
      <c r="O92" s="97" t="s">
        <v>701</v>
      </c>
    </row>
    <row r="93" spans="1:16">
      <c r="A93" t="s">
        <v>710</v>
      </c>
      <c r="B93" s="41">
        <v>45.277999999999999</v>
      </c>
      <c r="C93" s="41">
        <v>1.506</v>
      </c>
      <c r="D93" s="41">
        <v>7.7610000000000001</v>
      </c>
      <c r="E93" s="41">
        <v>20.422999999999998</v>
      </c>
      <c r="F93" s="41">
        <v>0.307</v>
      </c>
      <c r="G93" s="41">
        <v>10.852</v>
      </c>
      <c r="H93" s="41">
        <v>10.77</v>
      </c>
      <c r="I93" s="41">
        <v>1.4450000000000001</v>
      </c>
      <c r="J93" s="41">
        <v>0.45200000000000001</v>
      </c>
      <c r="K93" s="41">
        <v>3.6999999999999998E-2</v>
      </c>
      <c r="L93" s="41"/>
      <c r="M93" s="41">
        <v>98.831000000000003</v>
      </c>
      <c r="O93" s="97" t="s">
        <v>701</v>
      </c>
    </row>
    <row r="94" spans="1:16">
      <c r="A94" t="s">
        <v>711</v>
      </c>
      <c r="B94" s="41">
        <v>45.54</v>
      </c>
      <c r="C94" s="41">
        <v>1.4359999999999999</v>
      </c>
      <c r="D94" s="41">
        <v>7.44</v>
      </c>
      <c r="E94" s="41">
        <v>20.606000000000002</v>
      </c>
      <c r="F94" s="41">
        <v>0.309</v>
      </c>
      <c r="G94" s="41">
        <v>10.702999999999999</v>
      </c>
      <c r="H94" s="41">
        <v>10.569000000000001</v>
      </c>
      <c r="I94" s="41">
        <v>1.4490000000000001</v>
      </c>
      <c r="J94" s="41">
        <v>0.44400000000000001</v>
      </c>
      <c r="K94" s="41">
        <v>0</v>
      </c>
      <c r="L94" s="41"/>
      <c r="M94" s="41">
        <v>98.495999999999995</v>
      </c>
      <c r="O94" s="97" t="s">
        <v>701</v>
      </c>
    </row>
    <row r="95" spans="1:16">
      <c r="A95" t="s">
        <v>712</v>
      </c>
      <c r="B95" s="41">
        <v>44.432000000000002</v>
      </c>
      <c r="C95" s="41">
        <v>1.8180000000000001</v>
      </c>
      <c r="D95" s="41">
        <v>8.4339999999999993</v>
      </c>
      <c r="E95" s="41">
        <v>19.491</v>
      </c>
      <c r="F95" s="41">
        <v>0.32300000000000001</v>
      </c>
      <c r="G95" s="41">
        <v>10.180999999999999</v>
      </c>
      <c r="H95" s="41">
        <v>10.436999999999999</v>
      </c>
      <c r="I95" s="41">
        <v>1.611</v>
      </c>
      <c r="J95" s="41">
        <v>0.49</v>
      </c>
      <c r="K95" s="41">
        <v>0.02</v>
      </c>
      <c r="L95" s="41"/>
      <c r="M95" s="41">
        <v>97.236999999999995</v>
      </c>
      <c r="O95" s="97" t="s">
        <v>701</v>
      </c>
    </row>
    <row r="96" spans="1:16">
      <c r="A96" t="s">
        <v>713</v>
      </c>
      <c r="B96" s="41">
        <v>45.375999999999998</v>
      </c>
      <c r="C96" s="41">
        <v>1.329</v>
      </c>
      <c r="D96" s="41">
        <v>7.46</v>
      </c>
      <c r="E96" s="41">
        <v>20.905000000000001</v>
      </c>
      <c r="F96" s="41">
        <v>0.32300000000000001</v>
      </c>
      <c r="G96" s="41">
        <v>10.762</v>
      </c>
      <c r="H96" s="41">
        <v>10.228</v>
      </c>
      <c r="I96" s="41">
        <v>1.4159999999999999</v>
      </c>
      <c r="J96" s="41">
        <v>0.53</v>
      </c>
      <c r="K96" s="41">
        <v>1.4999999999999999E-2</v>
      </c>
      <c r="L96" s="41"/>
      <c r="M96" s="41">
        <v>98.343999999999994</v>
      </c>
      <c r="O96" s="97" t="s">
        <v>701</v>
      </c>
    </row>
    <row r="97" spans="1:15">
      <c r="A97" t="s">
        <v>714</v>
      </c>
      <c r="B97" s="41">
        <v>45.408999999999999</v>
      </c>
      <c r="C97" s="41">
        <v>1.2889999999999999</v>
      </c>
      <c r="D97" s="41">
        <v>7.4509999999999996</v>
      </c>
      <c r="E97" s="41">
        <v>20.466999999999999</v>
      </c>
      <c r="F97" s="41">
        <v>0.36799999999999999</v>
      </c>
      <c r="G97" s="41">
        <v>10.968999999999999</v>
      </c>
      <c r="H97" s="41">
        <v>10.542</v>
      </c>
      <c r="I97" s="41">
        <v>1.446</v>
      </c>
      <c r="J97" s="41">
        <v>0.55500000000000005</v>
      </c>
      <c r="K97" s="41">
        <v>0</v>
      </c>
      <c r="L97" s="41"/>
      <c r="M97" s="41">
        <v>98.495999999999995</v>
      </c>
      <c r="O97" s="97" t="s">
        <v>701</v>
      </c>
    </row>
    <row r="98" spans="1:15">
      <c r="A98" t="s">
        <v>715</v>
      </c>
      <c r="B98" s="41">
        <v>45.847999999999999</v>
      </c>
      <c r="C98" s="41">
        <v>1.387</v>
      </c>
      <c r="D98" s="41">
        <v>7.6219999999999999</v>
      </c>
      <c r="E98" s="41">
        <v>20.158999999999999</v>
      </c>
      <c r="F98" s="41">
        <v>0.31</v>
      </c>
      <c r="G98" s="41">
        <v>11.048</v>
      </c>
      <c r="H98" s="41">
        <v>10.502000000000001</v>
      </c>
      <c r="I98" s="41">
        <v>1.4610000000000001</v>
      </c>
      <c r="J98" s="41">
        <v>0.46</v>
      </c>
      <c r="K98" s="41">
        <v>5.1999999999999998E-2</v>
      </c>
      <c r="L98" s="41"/>
      <c r="M98" s="41">
        <v>98.849000000000004</v>
      </c>
      <c r="O98" s="97" t="s">
        <v>701</v>
      </c>
    </row>
    <row r="99" spans="1:15">
      <c r="A99" t="s">
        <v>716</v>
      </c>
      <c r="B99" s="41">
        <v>45.472000000000001</v>
      </c>
      <c r="C99" s="41">
        <v>1.4</v>
      </c>
      <c r="D99" s="41">
        <v>7.3479999999999999</v>
      </c>
      <c r="E99" s="41">
        <v>20.356999999999999</v>
      </c>
      <c r="F99" s="41">
        <v>0.30399999999999999</v>
      </c>
      <c r="G99" s="41">
        <v>10.925000000000001</v>
      </c>
      <c r="H99" s="41">
        <v>10.423</v>
      </c>
      <c r="I99" s="41">
        <v>1.478</v>
      </c>
      <c r="J99" s="41">
        <v>0.46700000000000003</v>
      </c>
      <c r="K99" s="41">
        <v>1.4E-2</v>
      </c>
      <c r="L99" s="41"/>
      <c r="M99" s="41">
        <v>98.188000000000002</v>
      </c>
      <c r="O99" s="97" t="s">
        <v>701</v>
      </c>
    </row>
    <row r="100" spans="1:15">
      <c r="A100" t="s">
        <v>717</v>
      </c>
      <c r="B100" s="41">
        <v>44.72</v>
      </c>
      <c r="C100" s="41">
        <v>1.6080000000000001</v>
      </c>
      <c r="D100" s="41">
        <v>8.1530000000000005</v>
      </c>
      <c r="E100" s="41">
        <v>20.346</v>
      </c>
      <c r="F100" s="41">
        <v>0.28199999999999997</v>
      </c>
      <c r="G100" s="41">
        <v>10.218</v>
      </c>
      <c r="H100" s="41">
        <v>10.504</v>
      </c>
      <c r="I100" s="41">
        <v>1.5289999999999999</v>
      </c>
      <c r="J100" s="41">
        <v>0.49099999999999999</v>
      </c>
      <c r="K100" s="41">
        <v>0</v>
      </c>
      <c r="L100" s="41"/>
      <c r="M100" s="41">
        <v>97.850999999999999</v>
      </c>
      <c r="O100" s="97" t="s">
        <v>701</v>
      </c>
    </row>
    <row r="101" spans="1:15">
      <c r="A101" t="s">
        <v>718</v>
      </c>
      <c r="B101" s="41">
        <v>43.334000000000003</v>
      </c>
      <c r="C101" s="41">
        <v>2.0579999999999998</v>
      </c>
      <c r="D101" s="41">
        <v>9.2829999999999995</v>
      </c>
      <c r="E101" s="41">
        <v>21.664999999999999</v>
      </c>
      <c r="F101" s="41">
        <v>0.311</v>
      </c>
      <c r="G101" s="41">
        <v>9.3510000000000009</v>
      </c>
      <c r="H101" s="41">
        <v>10.574</v>
      </c>
      <c r="I101" s="41">
        <v>1.8049999999999999</v>
      </c>
      <c r="J101" s="41">
        <v>0.60099999999999998</v>
      </c>
      <c r="K101" s="41">
        <v>0</v>
      </c>
      <c r="L101" s="41"/>
      <c r="M101" s="41">
        <v>98.981999999999999</v>
      </c>
      <c r="O101" s="99" t="s">
        <v>701</v>
      </c>
    </row>
    <row r="102" spans="1:15">
      <c r="A102" t="s">
        <v>719</v>
      </c>
      <c r="B102" s="41">
        <v>44.094999999999999</v>
      </c>
      <c r="C102" s="41">
        <v>1.681</v>
      </c>
      <c r="D102" s="41">
        <v>7.9820000000000002</v>
      </c>
      <c r="E102" s="41">
        <v>20.995000000000001</v>
      </c>
      <c r="F102" s="41">
        <v>0.28899999999999998</v>
      </c>
      <c r="G102" s="41">
        <v>9.7029999999999994</v>
      </c>
      <c r="H102" s="41">
        <v>10.266</v>
      </c>
      <c r="I102" s="41">
        <v>1.55</v>
      </c>
      <c r="J102" s="41">
        <v>0.50900000000000001</v>
      </c>
      <c r="K102" s="41">
        <v>1.7999999999999999E-2</v>
      </c>
      <c r="L102" s="41"/>
      <c r="M102" s="41">
        <v>97.087999999999994</v>
      </c>
      <c r="O102" s="99" t="s">
        <v>701</v>
      </c>
    </row>
    <row r="103" spans="1:15">
      <c r="A103" t="s">
        <v>720</v>
      </c>
      <c r="B103" s="41">
        <v>45.069000000000003</v>
      </c>
      <c r="C103" s="41">
        <v>1.639</v>
      </c>
      <c r="D103" s="41">
        <v>7.9569999999999999</v>
      </c>
      <c r="E103" s="41">
        <v>20.404</v>
      </c>
      <c r="F103" s="41">
        <v>0.316</v>
      </c>
      <c r="G103" s="41">
        <v>10.053000000000001</v>
      </c>
      <c r="H103" s="41">
        <v>10.613</v>
      </c>
      <c r="I103" s="41">
        <v>1.4870000000000001</v>
      </c>
      <c r="J103" s="41">
        <v>0.45500000000000002</v>
      </c>
      <c r="K103" s="41">
        <v>0</v>
      </c>
      <c r="L103" s="41"/>
      <c r="M103" s="41">
        <v>97.992999999999995</v>
      </c>
      <c r="O103" s="99" t="s">
        <v>701</v>
      </c>
    </row>
    <row r="104" spans="1:15">
      <c r="A104" t="s">
        <v>721</v>
      </c>
      <c r="B104" s="41">
        <v>45.555</v>
      </c>
      <c r="C104" s="41">
        <v>1.397</v>
      </c>
      <c r="D104" s="41">
        <v>7.58</v>
      </c>
      <c r="E104" s="41">
        <v>20.279</v>
      </c>
      <c r="F104" s="41">
        <v>0.312</v>
      </c>
      <c r="G104" s="41">
        <v>10.597</v>
      </c>
      <c r="H104" s="41">
        <v>10.292</v>
      </c>
      <c r="I104" s="41">
        <v>1.4119999999999999</v>
      </c>
      <c r="J104" s="41">
        <v>0.46</v>
      </c>
      <c r="K104" s="41">
        <v>3.7999999999999999E-2</v>
      </c>
      <c r="L104" s="41"/>
      <c r="M104" s="41">
        <v>97.921999999999997</v>
      </c>
      <c r="O104" s="99" t="s">
        <v>701</v>
      </c>
    </row>
    <row r="105" spans="1:15">
      <c r="A105" t="s">
        <v>722</v>
      </c>
      <c r="B105" s="41">
        <v>45.872999999999998</v>
      </c>
      <c r="C105" s="41">
        <v>1.27</v>
      </c>
      <c r="D105" s="41">
        <v>7.4669999999999996</v>
      </c>
      <c r="E105" s="41">
        <v>20.504999999999999</v>
      </c>
      <c r="F105" s="41">
        <v>0.34599999999999997</v>
      </c>
      <c r="G105" s="41">
        <v>10.805999999999999</v>
      </c>
      <c r="H105" s="41">
        <v>10.331</v>
      </c>
      <c r="I105" s="41">
        <v>1.4159999999999999</v>
      </c>
      <c r="J105" s="41">
        <v>0.436</v>
      </c>
      <c r="K105" s="41">
        <v>0</v>
      </c>
      <c r="L105" s="41"/>
      <c r="M105" s="41">
        <v>98.45</v>
      </c>
      <c r="O105" s="99" t="s">
        <v>701</v>
      </c>
    </row>
    <row r="106" spans="1:15">
      <c r="A106" t="s">
        <v>723</v>
      </c>
      <c r="B106" s="41">
        <v>45.344999999999999</v>
      </c>
      <c r="C106" s="41">
        <v>1.502</v>
      </c>
      <c r="D106" s="41">
        <v>7.6559999999999997</v>
      </c>
      <c r="E106" s="41">
        <v>20.587</v>
      </c>
      <c r="F106" s="41">
        <v>0.33300000000000002</v>
      </c>
      <c r="G106" s="41">
        <v>10.592000000000001</v>
      </c>
      <c r="H106" s="41">
        <v>10.526999999999999</v>
      </c>
      <c r="I106" s="41">
        <v>1.4610000000000001</v>
      </c>
      <c r="J106" s="41">
        <v>0.52400000000000002</v>
      </c>
      <c r="K106" s="41">
        <v>2.1999999999999999E-2</v>
      </c>
      <c r="L106" s="41"/>
      <c r="M106" s="41">
        <v>98.549000000000007</v>
      </c>
      <c r="O106" s="97" t="s">
        <v>701</v>
      </c>
    </row>
    <row r="107" spans="1:15">
      <c r="A107" t="s">
        <v>724</v>
      </c>
      <c r="B107" s="41">
        <v>44.878</v>
      </c>
      <c r="C107" s="41">
        <v>1.7110000000000001</v>
      </c>
      <c r="D107" s="41">
        <v>7.8109999999999999</v>
      </c>
      <c r="E107" s="41">
        <v>20.9</v>
      </c>
      <c r="F107" s="41">
        <v>0.28599999999999998</v>
      </c>
      <c r="G107" s="41">
        <v>10.052</v>
      </c>
      <c r="H107" s="41">
        <v>10.686</v>
      </c>
      <c r="I107" s="41">
        <v>1.5369999999999999</v>
      </c>
      <c r="J107" s="41">
        <v>0.51500000000000001</v>
      </c>
      <c r="K107" s="41">
        <v>0</v>
      </c>
      <c r="L107" s="41"/>
      <c r="M107" s="41">
        <v>98.376000000000005</v>
      </c>
      <c r="O107" s="99" t="s">
        <v>701</v>
      </c>
    </row>
    <row r="108" spans="1:15">
      <c r="A108" t="s">
        <v>725</v>
      </c>
      <c r="B108" s="41">
        <v>45.374000000000002</v>
      </c>
      <c r="C108" s="41">
        <v>1.302</v>
      </c>
      <c r="D108" s="41">
        <v>7.48</v>
      </c>
      <c r="E108" s="41">
        <v>20.556999999999999</v>
      </c>
      <c r="F108" s="41">
        <v>0.39500000000000002</v>
      </c>
      <c r="G108" s="41">
        <v>10.75</v>
      </c>
      <c r="H108" s="41">
        <v>10.27</v>
      </c>
      <c r="I108" s="41">
        <v>1.405</v>
      </c>
      <c r="J108" s="41">
        <v>0.42299999999999999</v>
      </c>
      <c r="K108" s="41">
        <v>3.1E-2</v>
      </c>
      <c r="L108" s="41"/>
      <c r="M108" s="41">
        <v>97.986999999999995</v>
      </c>
      <c r="O108" s="99" t="s">
        <v>701</v>
      </c>
    </row>
    <row r="109" spans="1:15">
      <c r="A109" t="s">
        <v>726</v>
      </c>
      <c r="B109" s="41">
        <v>44.347999999999999</v>
      </c>
      <c r="C109" s="41">
        <v>1.7809999999999999</v>
      </c>
      <c r="D109" s="41">
        <v>8.6780000000000008</v>
      </c>
      <c r="E109" s="41">
        <v>20.497</v>
      </c>
      <c r="F109" s="41">
        <v>0.29799999999999999</v>
      </c>
      <c r="G109" s="41">
        <v>10.135</v>
      </c>
      <c r="H109" s="41">
        <v>10.574999999999999</v>
      </c>
      <c r="I109" s="41">
        <v>1.663</v>
      </c>
      <c r="J109" s="41">
        <v>0.49099999999999999</v>
      </c>
      <c r="K109" s="41">
        <v>0.01</v>
      </c>
      <c r="L109" s="41"/>
      <c r="M109" s="41">
        <v>98.475999999999999</v>
      </c>
      <c r="O109" s="99" t="s">
        <v>701</v>
      </c>
    </row>
    <row r="110" spans="1:15">
      <c r="A110" t="s">
        <v>727</v>
      </c>
      <c r="B110" s="41">
        <v>45.249000000000002</v>
      </c>
      <c r="C110" s="41">
        <v>1.371</v>
      </c>
      <c r="D110" s="41">
        <v>7.6470000000000002</v>
      </c>
      <c r="E110" s="41">
        <v>20.21</v>
      </c>
      <c r="F110" s="41">
        <v>0.34699999999999998</v>
      </c>
      <c r="G110" s="41">
        <v>10.516</v>
      </c>
      <c r="H110" s="41">
        <v>10.365</v>
      </c>
      <c r="I110" s="41">
        <v>1.474</v>
      </c>
      <c r="J110" s="41">
        <v>0.51300000000000001</v>
      </c>
      <c r="K110" s="41">
        <v>4.0000000000000001E-3</v>
      </c>
      <c r="L110" s="41"/>
      <c r="M110" s="41">
        <v>97.695999999999998</v>
      </c>
      <c r="O110" s="99" t="s">
        <v>701</v>
      </c>
    </row>
    <row r="111" spans="1:15">
      <c r="A111" t="s">
        <v>728</v>
      </c>
      <c r="B111" s="41">
        <v>45.076999999999998</v>
      </c>
      <c r="C111" s="41">
        <v>1.69</v>
      </c>
      <c r="D111" s="41">
        <v>7.9080000000000004</v>
      </c>
      <c r="E111" s="41">
        <v>18.989999999999998</v>
      </c>
      <c r="F111" s="41">
        <v>0.33700000000000002</v>
      </c>
      <c r="G111" s="41">
        <v>10.988</v>
      </c>
      <c r="H111" s="41">
        <v>10.615</v>
      </c>
      <c r="I111" s="41">
        <v>1.581</v>
      </c>
      <c r="J111" s="41">
        <v>0.47099999999999997</v>
      </c>
      <c r="K111" s="41">
        <v>0</v>
      </c>
      <c r="L111" s="41"/>
      <c r="M111" s="41">
        <v>97.656999999999996</v>
      </c>
      <c r="O111" s="99" t="s">
        <v>701</v>
      </c>
    </row>
    <row r="112" spans="1:15">
      <c r="A112" t="s">
        <v>729</v>
      </c>
      <c r="B112" s="41">
        <v>45.707000000000001</v>
      </c>
      <c r="C112" s="41">
        <v>1.2150000000000001</v>
      </c>
      <c r="D112" s="41">
        <v>7.452</v>
      </c>
      <c r="E112" s="41">
        <v>19.861999999999998</v>
      </c>
      <c r="F112" s="41">
        <v>0.39100000000000001</v>
      </c>
      <c r="G112" s="41">
        <v>10.881</v>
      </c>
      <c r="H112" s="41">
        <v>10.321999999999999</v>
      </c>
      <c r="I112" s="41">
        <v>1.4410000000000001</v>
      </c>
      <c r="J112" s="41">
        <v>0.47199999999999998</v>
      </c>
      <c r="K112" s="41">
        <v>0.01</v>
      </c>
      <c r="L112" s="41"/>
      <c r="M112" s="41">
        <v>97.753</v>
      </c>
      <c r="O112" s="99" t="s">
        <v>701</v>
      </c>
    </row>
    <row r="113" spans="1:15">
      <c r="A113" t="s">
        <v>730</v>
      </c>
      <c r="B113" s="41">
        <v>45.305999999999997</v>
      </c>
      <c r="C113" s="41">
        <v>1.506</v>
      </c>
      <c r="D113" s="41">
        <v>7.9180000000000001</v>
      </c>
      <c r="E113" s="41">
        <v>20.995999999999999</v>
      </c>
      <c r="F113" s="41">
        <v>0.32</v>
      </c>
      <c r="G113" s="41">
        <v>10.481</v>
      </c>
      <c r="H113" s="41">
        <v>10.414</v>
      </c>
      <c r="I113" s="41">
        <v>1.5169999999999999</v>
      </c>
      <c r="J113" s="41">
        <v>0.50600000000000001</v>
      </c>
      <c r="K113" s="41">
        <v>0</v>
      </c>
      <c r="L113" s="41"/>
      <c r="M113" s="41">
        <v>98.963999999999999</v>
      </c>
      <c r="O113" s="99" t="s">
        <v>701</v>
      </c>
    </row>
    <row r="114" spans="1:15">
      <c r="A114" t="s">
        <v>731</v>
      </c>
      <c r="B114" s="41">
        <v>45.866999999999997</v>
      </c>
      <c r="C114" s="41">
        <v>1.4810000000000001</v>
      </c>
      <c r="D114" s="41">
        <v>7.5659999999999998</v>
      </c>
      <c r="E114" s="41">
        <v>20.376999999999999</v>
      </c>
      <c r="F114" s="41">
        <v>0.34</v>
      </c>
      <c r="G114" s="41">
        <v>10.805</v>
      </c>
      <c r="H114" s="41">
        <v>10.565</v>
      </c>
      <c r="I114" s="41">
        <v>1.446</v>
      </c>
      <c r="J114" s="41">
        <v>0.45200000000000001</v>
      </c>
      <c r="K114" s="41">
        <v>8.0000000000000002E-3</v>
      </c>
      <c r="L114" s="41"/>
      <c r="M114" s="41">
        <v>98.906999999999996</v>
      </c>
      <c r="O114" s="99" t="s">
        <v>701</v>
      </c>
    </row>
    <row r="115" spans="1:15">
      <c r="A115" t="s">
        <v>732</v>
      </c>
      <c r="B115" s="41">
        <v>45.585999999999999</v>
      </c>
      <c r="C115" s="41">
        <v>1.4810000000000001</v>
      </c>
      <c r="D115" s="41">
        <v>7.5289999999999999</v>
      </c>
      <c r="E115" s="41">
        <v>19.452000000000002</v>
      </c>
      <c r="F115" s="41">
        <v>0.33900000000000002</v>
      </c>
      <c r="G115" s="41">
        <v>10.785</v>
      </c>
      <c r="H115" s="41">
        <v>10.593</v>
      </c>
      <c r="I115" s="41">
        <v>1.446</v>
      </c>
      <c r="J115" s="41">
        <v>0.46400000000000002</v>
      </c>
      <c r="K115" s="41">
        <v>4.0000000000000001E-3</v>
      </c>
      <c r="L115" s="41"/>
      <c r="M115" s="41">
        <v>97.679000000000002</v>
      </c>
      <c r="O115" s="99" t="s">
        <v>701</v>
      </c>
    </row>
    <row r="116" spans="1:15">
      <c r="A116" t="s">
        <v>733</v>
      </c>
      <c r="B116" s="41">
        <v>44.505000000000003</v>
      </c>
      <c r="C116" s="41">
        <v>1.9239999999999999</v>
      </c>
      <c r="D116" s="41">
        <v>8.6890000000000001</v>
      </c>
      <c r="E116" s="41">
        <v>20.029</v>
      </c>
      <c r="F116" s="41">
        <v>0.30299999999999999</v>
      </c>
      <c r="G116" s="41">
        <v>10.028</v>
      </c>
      <c r="H116" s="41">
        <v>10.619</v>
      </c>
      <c r="I116" s="41">
        <v>1.7050000000000001</v>
      </c>
      <c r="J116" s="41">
        <v>0.48299999999999998</v>
      </c>
      <c r="K116" s="41">
        <v>2E-3</v>
      </c>
      <c r="L116" s="41"/>
      <c r="M116" s="41">
        <v>98.287000000000006</v>
      </c>
      <c r="O116" s="99" t="s">
        <v>701</v>
      </c>
    </row>
    <row r="117" spans="1:15">
      <c r="A117" t="s">
        <v>734</v>
      </c>
      <c r="B117" s="41">
        <v>45.219000000000001</v>
      </c>
      <c r="C117" s="41">
        <v>1.337</v>
      </c>
      <c r="D117" s="41">
        <v>7.851</v>
      </c>
      <c r="E117" s="41">
        <v>21.198</v>
      </c>
      <c r="F117" s="41">
        <v>0.34699999999999998</v>
      </c>
      <c r="G117" s="41">
        <v>10.321999999999999</v>
      </c>
      <c r="H117" s="41">
        <v>10.404999999999999</v>
      </c>
      <c r="I117" s="41">
        <v>1.502</v>
      </c>
      <c r="J117" s="41">
        <v>0.54</v>
      </c>
      <c r="K117" s="41">
        <v>2.9000000000000001E-2</v>
      </c>
      <c r="L117" s="41"/>
      <c r="M117" s="41">
        <v>98.75</v>
      </c>
      <c r="O117" s="99" t="s">
        <v>701</v>
      </c>
    </row>
    <row r="118" spans="1:15">
      <c r="A118" t="s">
        <v>735</v>
      </c>
      <c r="B118" s="41">
        <v>45.445</v>
      </c>
      <c r="C118" s="41">
        <v>1.42</v>
      </c>
      <c r="D118" s="41">
        <v>7.84</v>
      </c>
      <c r="E118" s="41">
        <v>20.431999999999999</v>
      </c>
      <c r="F118" s="41">
        <v>0.32200000000000001</v>
      </c>
      <c r="G118" s="41">
        <v>10.776</v>
      </c>
      <c r="H118" s="41">
        <v>10.384</v>
      </c>
      <c r="I118" s="41">
        <v>1.524</v>
      </c>
      <c r="J118" s="41">
        <v>0.50800000000000001</v>
      </c>
      <c r="K118" s="41">
        <v>0</v>
      </c>
      <c r="L118" s="41"/>
      <c r="M118" s="41">
        <v>98.650999999999996</v>
      </c>
      <c r="O118" s="99" t="s">
        <v>701</v>
      </c>
    </row>
    <row r="119" spans="1:15">
      <c r="A119" t="s">
        <v>736</v>
      </c>
      <c r="B119" s="41">
        <v>45.716000000000001</v>
      </c>
      <c r="C119" s="41">
        <v>1.4430000000000001</v>
      </c>
      <c r="D119" s="41">
        <v>7.7160000000000002</v>
      </c>
      <c r="E119" s="41">
        <v>20.603999999999999</v>
      </c>
      <c r="F119" s="41">
        <v>0.32300000000000001</v>
      </c>
      <c r="G119" s="41">
        <v>10.946999999999999</v>
      </c>
      <c r="H119" s="41">
        <v>10.443</v>
      </c>
      <c r="I119" s="41">
        <v>1.5189999999999999</v>
      </c>
      <c r="J119" s="41">
        <v>0.438</v>
      </c>
      <c r="K119" s="41">
        <v>7.0000000000000001E-3</v>
      </c>
      <c r="L119" s="41"/>
      <c r="M119" s="41">
        <v>99.156000000000006</v>
      </c>
      <c r="O119" s="99" t="s">
        <v>701</v>
      </c>
    </row>
    <row r="120" spans="1:15">
      <c r="A120" t="s">
        <v>737</v>
      </c>
      <c r="B120" s="41">
        <v>44.988999999999997</v>
      </c>
      <c r="C120" s="41">
        <v>1.736</v>
      </c>
      <c r="D120" s="41">
        <v>8.234</v>
      </c>
      <c r="E120" s="41">
        <v>20.248999999999999</v>
      </c>
      <c r="F120" s="41">
        <v>0.313</v>
      </c>
      <c r="G120" s="41">
        <v>10.291</v>
      </c>
      <c r="H120" s="41">
        <v>10.614000000000001</v>
      </c>
      <c r="I120" s="41">
        <v>1.643</v>
      </c>
      <c r="J120" s="41">
        <v>0.47499999999999998</v>
      </c>
      <c r="K120" s="41">
        <v>1.2999999999999999E-2</v>
      </c>
      <c r="L120" s="41"/>
      <c r="M120" s="41">
        <v>98.557000000000002</v>
      </c>
      <c r="O120" s="99" t="s">
        <v>701</v>
      </c>
    </row>
    <row r="121" spans="1:15">
      <c r="A121" t="s">
        <v>738</v>
      </c>
      <c r="B121" s="41">
        <v>45.496000000000002</v>
      </c>
      <c r="C121" s="41">
        <v>1.37</v>
      </c>
      <c r="D121" s="41">
        <v>7.5110000000000001</v>
      </c>
      <c r="E121" s="41">
        <v>20.742000000000001</v>
      </c>
      <c r="F121" s="41">
        <v>0.35099999999999998</v>
      </c>
      <c r="G121" s="41">
        <v>10.845000000000001</v>
      </c>
      <c r="H121" s="41">
        <v>10.404</v>
      </c>
      <c r="I121" s="41">
        <v>1.466</v>
      </c>
      <c r="J121" s="41">
        <v>0.499</v>
      </c>
      <c r="K121" s="41">
        <v>0</v>
      </c>
      <c r="L121" s="41"/>
      <c r="M121" s="41">
        <v>98.683999999999997</v>
      </c>
      <c r="O121" s="99" t="s">
        <v>701</v>
      </c>
    </row>
    <row r="122" spans="1:15">
      <c r="A122" t="s">
        <v>739</v>
      </c>
      <c r="B122" s="41">
        <v>44.265000000000001</v>
      </c>
      <c r="C122" s="41">
        <v>2.1419999999999999</v>
      </c>
      <c r="D122" s="41">
        <v>8.8759999999999994</v>
      </c>
      <c r="E122" s="41">
        <v>17.965</v>
      </c>
      <c r="F122" s="41">
        <v>0.25800000000000001</v>
      </c>
      <c r="G122" s="41">
        <v>11.404999999999999</v>
      </c>
      <c r="H122" s="41">
        <v>10.8</v>
      </c>
      <c r="I122" s="41">
        <v>1.806</v>
      </c>
      <c r="J122" s="41">
        <v>0.45200000000000001</v>
      </c>
      <c r="K122" s="41">
        <v>0</v>
      </c>
      <c r="L122" s="41"/>
      <c r="M122" s="41">
        <v>97.968999999999994</v>
      </c>
      <c r="O122" s="99" t="s">
        <v>701</v>
      </c>
    </row>
    <row r="123" spans="1:15">
      <c r="A123" t="s">
        <v>740</v>
      </c>
      <c r="B123" s="41">
        <v>45.286999999999999</v>
      </c>
      <c r="C123" s="41">
        <v>1.486</v>
      </c>
      <c r="D123" s="41">
        <v>7.8490000000000002</v>
      </c>
      <c r="E123" s="41">
        <v>19.710999999999999</v>
      </c>
      <c r="F123" s="41">
        <v>0.32500000000000001</v>
      </c>
      <c r="G123" s="41">
        <v>10.625999999999999</v>
      </c>
      <c r="H123" s="41">
        <v>10.504</v>
      </c>
      <c r="I123" s="41">
        <v>1.484</v>
      </c>
      <c r="J123" s="41">
        <v>0.46100000000000002</v>
      </c>
      <c r="K123" s="41">
        <v>0</v>
      </c>
      <c r="L123" s="41"/>
      <c r="M123" s="41">
        <v>97.733000000000004</v>
      </c>
      <c r="O123" s="99" t="s">
        <v>701</v>
      </c>
    </row>
    <row r="124" spans="1:15">
      <c r="A124" t="s">
        <v>741</v>
      </c>
      <c r="B124" s="41">
        <v>45.128999999999998</v>
      </c>
      <c r="C124" s="41">
        <v>1.337</v>
      </c>
      <c r="D124" s="41">
        <v>7.7270000000000003</v>
      </c>
      <c r="E124" s="41">
        <v>20.18</v>
      </c>
      <c r="F124" s="41">
        <v>0.32700000000000001</v>
      </c>
      <c r="G124" s="41">
        <v>10.965999999999999</v>
      </c>
      <c r="H124" s="41">
        <v>10.446</v>
      </c>
      <c r="I124" s="41">
        <v>1.403</v>
      </c>
      <c r="J124" s="41">
        <v>0.42599999999999999</v>
      </c>
      <c r="K124" s="41">
        <v>1.6E-2</v>
      </c>
      <c r="L124" s="41"/>
      <c r="M124" s="41">
        <v>97.956999999999994</v>
      </c>
      <c r="O124" s="99" t="s">
        <v>701</v>
      </c>
    </row>
    <row r="125" spans="1:15">
      <c r="A125" t="s">
        <v>742</v>
      </c>
      <c r="B125" s="41">
        <v>45.762999999999998</v>
      </c>
      <c r="C125" s="41">
        <v>1.3919999999999999</v>
      </c>
      <c r="D125" s="41">
        <v>7.3449999999999998</v>
      </c>
      <c r="E125" s="41">
        <v>20.202999999999999</v>
      </c>
      <c r="F125" s="41">
        <v>0.308</v>
      </c>
      <c r="G125" s="41">
        <v>10.977</v>
      </c>
      <c r="H125" s="41">
        <v>10.516</v>
      </c>
      <c r="I125" s="41">
        <v>1.389</v>
      </c>
      <c r="J125" s="41">
        <v>0.47899999999999998</v>
      </c>
      <c r="K125" s="41">
        <v>0</v>
      </c>
      <c r="L125" s="41"/>
      <c r="M125" s="41">
        <v>98.372</v>
      </c>
      <c r="O125" s="99" t="s">
        <v>701</v>
      </c>
    </row>
    <row r="126" spans="1:15">
      <c r="A126" t="s">
        <v>743</v>
      </c>
      <c r="B126" s="41">
        <v>44.219000000000001</v>
      </c>
      <c r="C126" s="41">
        <v>2.0939999999999999</v>
      </c>
      <c r="D126" s="41">
        <v>8.6850000000000005</v>
      </c>
      <c r="E126" s="41">
        <v>19.913</v>
      </c>
      <c r="F126" s="41">
        <v>0.27800000000000002</v>
      </c>
      <c r="G126" s="41">
        <v>10.506</v>
      </c>
      <c r="H126" s="41">
        <v>10.750999999999999</v>
      </c>
      <c r="I126" s="41">
        <v>1.6220000000000001</v>
      </c>
      <c r="J126" s="41">
        <v>0.505</v>
      </c>
      <c r="K126" s="41">
        <v>1.0999999999999999E-2</v>
      </c>
      <c r="L126" s="41"/>
      <c r="M126" s="41">
        <v>98.584000000000003</v>
      </c>
      <c r="O126" s="99" t="s">
        <v>701</v>
      </c>
    </row>
    <row r="127" spans="1:15">
      <c r="A127" t="s">
        <v>744</v>
      </c>
      <c r="B127" s="41">
        <v>46.021999999999998</v>
      </c>
      <c r="C127" s="41">
        <v>1.5169999999999999</v>
      </c>
      <c r="D127" s="41">
        <v>7.5149999999999997</v>
      </c>
      <c r="E127" s="41">
        <v>20.102</v>
      </c>
      <c r="F127" s="41">
        <v>0.33500000000000002</v>
      </c>
      <c r="G127" s="41">
        <v>10.824999999999999</v>
      </c>
      <c r="H127" s="41">
        <v>10.558999999999999</v>
      </c>
      <c r="I127" s="41">
        <v>1.4419999999999999</v>
      </c>
      <c r="J127" s="41">
        <v>0.47199999999999998</v>
      </c>
      <c r="K127" s="41">
        <v>0</v>
      </c>
      <c r="L127" s="41"/>
      <c r="M127" s="41">
        <v>98.789000000000001</v>
      </c>
      <c r="O127" s="99" t="s">
        <v>701</v>
      </c>
    </row>
    <row r="128" spans="1:15">
      <c r="A128" t="s">
        <v>745</v>
      </c>
      <c r="B128" s="41">
        <v>45.500999999999998</v>
      </c>
      <c r="C128" s="41">
        <v>1.2470000000000001</v>
      </c>
      <c r="D128" s="41">
        <v>8.7959999999999994</v>
      </c>
      <c r="E128" s="41">
        <v>19.117000000000001</v>
      </c>
      <c r="F128" s="41">
        <v>0.33600000000000002</v>
      </c>
      <c r="G128" s="41">
        <v>10.109</v>
      </c>
      <c r="H128" s="41">
        <v>9.8309999999999995</v>
      </c>
      <c r="I128" s="41">
        <v>1.675</v>
      </c>
      <c r="J128" s="41">
        <v>0.45800000000000002</v>
      </c>
      <c r="K128" s="41">
        <v>1.0999999999999999E-2</v>
      </c>
      <c r="L128" s="41"/>
      <c r="M128" s="41">
        <v>97.081000000000003</v>
      </c>
      <c r="O128" s="99" t="s">
        <v>701</v>
      </c>
    </row>
    <row r="129" spans="1:15">
      <c r="A129" t="s">
        <v>746</v>
      </c>
      <c r="B129" s="41">
        <v>45.558</v>
      </c>
      <c r="C129" s="41">
        <v>1.32</v>
      </c>
      <c r="D129" s="41">
        <v>7.5369999999999999</v>
      </c>
      <c r="E129" s="41">
        <v>20.035</v>
      </c>
      <c r="F129" s="41">
        <v>0.309</v>
      </c>
      <c r="G129" s="41">
        <v>11.086</v>
      </c>
      <c r="H129" s="41">
        <v>10.492000000000001</v>
      </c>
      <c r="I129" s="41">
        <v>1.446</v>
      </c>
      <c r="J129" s="41">
        <v>0.46899999999999997</v>
      </c>
      <c r="K129" s="41">
        <v>1.7999999999999999E-2</v>
      </c>
      <c r="L129" s="41"/>
      <c r="M129" s="41">
        <v>98.27</v>
      </c>
      <c r="O129" s="99" t="s">
        <v>701</v>
      </c>
    </row>
    <row r="130" spans="1:15">
      <c r="A130" t="s">
        <v>747</v>
      </c>
      <c r="B130" s="41">
        <v>45.819000000000003</v>
      </c>
      <c r="C130" s="41">
        <v>1.425</v>
      </c>
      <c r="D130" s="41">
        <v>7.5439999999999996</v>
      </c>
      <c r="E130" s="41">
        <v>20.832000000000001</v>
      </c>
      <c r="F130" s="41">
        <v>0.28499999999999998</v>
      </c>
      <c r="G130" s="41">
        <v>10.738</v>
      </c>
      <c r="H130" s="41">
        <v>10.487</v>
      </c>
      <c r="I130" s="41">
        <v>1.446</v>
      </c>
      <c r="J130" s="41">
        <v>0.497</v>
      </c>
      <c r="K130" s="41">
        <v>0</v>
      </c>
      <c r="L130" s="41"/>
      <c r="M130" s="41">
        <v>99.072999999999993</v>
      </c>
      <c r="O130" s="99" t="s">
        <v>701</v>
      </c>
    </row>
    <row r="131" spans="1:15">
      <c r="A131" t="s">
        <v>748</v>
      </c>
      <c r="B131" s="41">
        <v>45.655000000000001</v>
      </c>
      <c r="C131" s="41">
        <v>1.4910000000000001</v>
      </c>
      <c r="D131" s="41">
        <v>7.6879999999999997</v>
      </c>
      <c r="E131" s="41">
        <v>20.196999999999999</v>
      </c>
      <c r="F131" s="41">
        <v>0.28799999999999998</v>
      </c>
      <c r="G131" s="41">
        <v>11.098000000000001</v>
      </c>
      <c r="H131" s="41">
        <v>10.653</v>
      </c>
      <c r="I131" s="41">
        <v>1.4850000000000001</v>
      </c>
      <c r="J131" s="41">
        <v>0.48199999999999998</v>
      </c>
      <c r="K131" s="41">
        <v>8.0000000000000002E-3</v>
      </c>
      <c r="L131" s="41"/>
      <c r="M131" s="41">
        <v>99.045000000000002</v>
      </c>
      <c r="O131" s="99" t="s">
        <v>701</v>
      </c>
    </row>
    <row r="132" spans="1:15">
      <c r="A132" t="s">
        <v>749</v>
      </c>
      <c r="B132" s="41">
        <v>44.837000000000003</v>
      </c>
      <c r="C132" s="41">
        <v>1.321</v>
      </c>
      <c r="D132" s="41">
        <v>8.31</v>
      </c>
      <c r="E132" s="41">
        <v>20.225000000000001</v>
      </c>
      <c r="F132" s="41">
        <v>0.26700000000000002</v>
      </c>
      <c r="G132" s="41">
        <v>10.678000000000001</v>
      </c>
      <c r="H132" s="41">
        <v>10.44</v>
      </c>
      <c r="I132" s="41">
        <v>1.58</v>
      </c>
      <c r="J132" s="41">
        <v>0.56100000000000005</v>
      </c>
      <c r="K132" s="41">
        <v>1.9E-2</v>
      </c>
      <c r="L132" s="41"/>
      <c r="M132" s="41">
        <v>98.238</v>
      </c>
      <c r="O132" s="99" t="s">
        <v>701</v>
      </c>
    </row>
    <row r="133" spans="1:15">
      <c r="A133" t="s">
        <v>750</v>
      </c>
      <c r="B133" s="41">
        <v>46.347999999999999</v>
      </c>
      <c r="C133" s="41">
        <v>1.3859999999999999</v>
      </c>
      <c r="D133" s="41">
        <v>7.6609999999999996</v>
      </c>
      <c r="E133" s="41">
        <v>19.853999999999999</v>
      </c>
      <c r="F133" s="41">
        <v>0.29099999999999998</v>
      </c>
      <c r="G133" s="41">
        <v>10.617000000000001</v>
      </c>
      <c r="H133" s="41">
        <v>10.43</v>
      </c>
      <c r="I133" s="41">
        <v>1.48</v>
      </c>
      <c r="J133" s="41">
        <v>0.45500000000000002</v>
      </c>
      <c r="K133" s="41">
        <v>0</v>
      </c>
      <c r="L133" s="41"/>
      <c r="M133" s="41">
        <v>98.522000000000006</v>
      </c>
      <c r="O133" s="99" t="s">
        <v>701</v>
      </c>
    </row>
    <row r="134" spans="1:15">
      <c r="A134" t="s">
        <v>751</v>
      </c>
      <c r="B134" s="41">
        <v>45.271000000000001</v>
      </c>
      <c r="C134" s="41">
        <v>1.399</v>
      </c>
      <c r="D134" s="41">
        <v>7.7450000000000001</v>
      </c>
      <c r="E134" s="41">
        <v>19.663</v>
      </c>
      <c r="F134" s="41">
        <v>0.34100000000000003</v>
      </c>
      <c r="G134" s="41">
        <v>11.119</v>
      </c>
      <c r="H134" s="41">
        <v>10.414</v>
      </c>
      <c r="I134" s="41">
        <v>1.454</v>
      </c>
      <c r="J134" s="41">
        <v>0.46</v>
      </c>
      <c r="K134" s="41">
        <v>2E-3</v>
      </c>
      <c r="L134" s="41"/>
      <c r="M134" s="41">
        <v>97.867999999999995</v>
      </c>
      <c r="O134" s="99" t="s">
        <v>701</v>
      </c>
    </row>
    <row r="135" spans="1:15">
      <c r="A135" t="s">
        <v>752</v>
      </c>
      <c r="B135" s="41">
        <v>44.731000000000002</v>
      </c>
      <c r="C135" s="41">
        <v>1.399</v>
      </c>
      <c r="D135" s="41">
        <v>7.9779999999999998</v>
      </c>
      <c r="E135" s="41">
        <v>20.132999999999999</v>
      </c>
      <c r="F135" s="41">
        <v>0.30499999999999999</v>
      </c>
      <c r="G135" s="41">
        <v>10.09</v>
      </c>
      <c r="H135" s="41">
        <v>10.193</v>
      </c>
      <c r="I135" s="41">
        <v>1.4019999999999999</v>
      </c>
      <c r="J135" s="41">
        <v>0.49399999999999999</v>
      </c>
      <c r="K135" s="41">
        <v>0</v>
      </c>
      <c r="L135" s="41"/>
      <c r="M135" s="41">
        <v>96.724999999999994</v>
      </c>
      <c r="O135" s="99" t="s">
        <v>701</v>
      </c>
    </row>
    <row r="136" spans="1:15">
      <c r="A136" t="s">
        <v>753</v>
      </c>
      <c r="B136" s="41">
        <v>45.552</v>
      </c>
      <c r="C136" s="41">
        <v>1.488</v>
      </c>
      <c r="D136" s="41">
        <v>7.2720000000000002</v>
      </c>
      <c r="E136" s="41">
        <v>20.05</v>
      </c>
      <c r="F136" s="41">
        <v>0.29799999999999999</v>
      </c>
      <c r="G136" s="41">
        <v>11.15</v>
      </c>
      <c r="H136" s="41">
        <v>10.666</v>
      </c>
      <c r="I136" s="41">
        <v>1.397</v>
      </c>
      <c r="J136" s="41">
        <v>0.44500000000000001</v>
      </c>
      <c r="K136" s="41">
        <v>6.0000000000000001E-3</v>
      </c>
      <c r="L136" s="41"/>
      <c r="M136" s="41">
        <v>98.323999999999998</v>
      </c>
      <c r="O136" s="99" t="s">
        <v>701</v>
      </c>
    </row>
    <row r="137" spans="1:15">
      <c r="A137" t="s">
        <v>754</v>
      </c>
      <c r="B137" s="41">
        <v>45.456000000000003</v>
      </c>
      <c r="C137" s="41">
        <v>1.4019999999999999</v>
      </c>
      <c r="D137" s="41">
        <v>8.1039999999999992</v>
      </c>
      <c r="E137" s="41">
        <v>20.32</v>
      </c>
      <c r="F137" s="41">
        <v>0.308</v>
      </c>
      <c r="G137" s="41">
        <v>11.023999999999999</v>
      </c>
      <c r="H137" s="41">
        <v>10.497999999999999</v>
      </c>
      <c r="I137" s="41">
        <v>1.514</v>
      </c>
      <c r="J137" s="41">
        <v>0.47699999999999998</v>
      </c>
      <c r="K137" s="41">
        <v>0</v>
      </c>
      <c r="L137" s="41"/>
      <c r="M137" s="41">
        <v>99.102999999999994</v>
      </c>
      <c r="O137" s="99" t="s">
        <v>701</v>
      </c>
    </row>
    <row r="138" spans="1:15">
      <c r="A138" t="s">
        <v>755</v>
      </c>
      <c r="B138" s="41">
        <v>45.526000000000003</v>
      </c>
      <c r="C138" s="41">
        <v>1.3280000000000001</v>
      </c>
      <c r="D138" s="41">
        <v>7.7560000000000002</v>
      </c>
      <c r="E138" s="41">
        <v>20.329000000000001</v>
      </c>
      <c r="F138" s="41">
        <v>0.33800000000000002</v>
      </c>
      <c r="G138" s="41">
        <v>10.865</v>
      </c>
      <c r="H138" s="41">
        <v>10.462</v>
      </c>
      <c r="I138" s="41">
        <v>1.4350000000000001</v>
      </c>
      <c r="J138" s="41">
        <v>0.50600000000000001</v>
      </c>
      <c r="K138" s="41">
        <v>0</v>
      </c>
      <c r="L138" s="41"/>
      <c r="M138" s="41">
        <v>98.545000000000002</v>
      </c>
      <c r="O138" s="99" t="s">
        <v>701</v>
      </c>
    </row>
    <row r="139" spans="1:15">
      <c r="A139" t="s">
        <v>756</v>
      </c>
      <c r="B139" s="41">
        <v>45.081000000000003</v>
      </c>
      <c r="C139" s="41">
        <v>1.5660000000000001</v>
      </c>
      <c r="D139" s="41">
        <v>7.5869999999999997</v>
      </c>
      <c r="E139" s="41">
        <v>20.023</v>
      </c>
      <c r="F139" s="41">
        <v>0.32500000000000001</v>
      </c>
      <c r="G139" s="41">
        <v>10.641</v>
      </c>
      <c r="H139" s="41">
        <v>10.439</v>
      </c>
      <c r="I139" s="41">
        <v>1.4710000000000001</v>
      </c>
      <c r="J139" s="41">
        <v>0.47599999999999998</v>
      </c>
      <c r="K139" s="41">
        <v>0</v>
      </c>
      <c r="L139" s="41"/>
      <c r="M139" s="41">
        <v>97.608999999999995</v>
      </c>
      <c r="O139" s="97" t="s">
        <v>701</v>
      </c>
    </row>
    <row r="141" spans="1:15" s="93" customFormat="1">
      <c r="A141" s="92" t="s">
        <v>757</v>
      </c>
      <c r="O141" s="95"/>
    </row>
    <row r="142" spans="1:15" s="93" customFormat="1">
      <c r="A142" s="92" t="s">
        <v>758</v>
      </c>
      <c r="O142" s="95"/>
    </row>
    <row r="144" spans="1:15">
      <c r="A144" s="25" t="s">
        <v>646</v>
      </c>
    </row>
    <row r="146" spans="1:16" ht="16.5">
      <c r="A146" s="5" t="s">
        <v>170</v>
      </c>
      <c r="B146" s="6" t="s">
        <v>171</v>
      </c>
      <c r="C146" s="6" t="s">
        <v>172</v>
      </c>
      <c r="D146" s="6" t="s">
        <v>441</v>
      </c>
      <c r="E146" s="6" t="s">
        <v>174</v>
      </c>
      <c r="F146" s="6" t="s">
        <v>628</v>
      </c>
      <c r="G146" s="6" t="s">
        <v>217</v>
      </c>
      <c r="H146" s="6" t="s">
        <v>175</v>
      </c>
      <c r="I146" s="6" t="s">
        <v>176</v>
      </c>
      <c r="J146" s="6" t="s">
        <v>177</v>
      </c>
      <c r="K146" s="6" t="s">
        <v>630</v>
      </c>
      <c r="L146" s="48"/>
      <c r="M146" s="6" t="s">
        <v>178</v>
      </c>
      <c r="N146" s="48"/>
      <c r="O146" s="96" t="s">
        <v>700</v>
      </c>
      <c r="P146" s="48"/>
    </row>
    <row r="147" spans="1:16">
      <c r="A147" t="s">
        <v>759</v>
      </c>
      <c r="B147" s="41">
        <v>46.118400000000001</v>
      </c>
      <c r="C147" s="41">
        <v>1.23238</v>
      </c>
      <c r="D147" s="41">
        <v>8.7591599999999996</v>
      </c>
      <c r="E147" s="41">
        <v>13.449400000000001</v>
      </c>
      <c r="F147" s="41">
        <v>0.36961899999999998</v>
      </c>
      <c r="G147" s="87">
        <v>14.1267</v>
      </c>
      <c r="H147" s="87">
        <v>10.4001</v>
      </c>
      <c r="I147" s="41">
        <v>1.35347</v>
      </c>
      <c r="J147" s="87">
        <v>0.275146</v>
      </c>
      <c r="K147" s="41" t="s">
        <v>629</v>
      </c>
      <c r="M147" s="41">
        <v>98.284890000000004</v>
      </c>
      <c r="O147" s="11" t="s">
        <v>701</v>
      </c>
    </row>
    <row r="148" spans="1:16">
      <c r="A148" t="s">
        <v>760</v>
      </c>
      <c r="B148" s="41">
        <v>44.358400000000003</v>
      </c>
      <c r="C148" s="41">
        <v>1.4824900000000001</v>
      </c>
      <c r="D148" s="41">
        <v>7.2774900000000002</v>
      </c>
      <c r="E148" s="41">
        <v>20.3171</v>
      </c>
      <c r="F148" s="41">
        <v>0.38314999999999999</v>
      </c>
      <c r="G148" s="87">
        <v>9.8475800000000007</v>
      </c>
      <c r="H148" s="87">
        <v>10.063700000000001</v>
      </c>
      <c r="I148" s="41">
        <v>1.5573699999999999</v>
      </c>
      <c r="J148" s="87">
        <v>0.48857499999999998</v>
      </c>
      <c r="K148" s="41" t="s">
        <v>629</v>
      </c>
      <c r="M148" s="41">
        <v>98.094145999999995</v>
      </c>
      <c r="O148" s="11" t="s">
        <v>701</v>
      </c>
    </row>
    <row r="149" spans="1:16">
      <c r="A149" t="s">
        <v>761</v>
      </c>
      <c r="B149" s="41">
        <v>45.232100000000003</v>
      </c>
      <c r="C149" s="41">
        <v>1.7154199999999999</v>
      </c>
      <c r="D149" s="41">
        <v>7.0861299999999998</v>
      </c>
      <c r="E149" s="41">
        <v>17.464500000000001</v>
      </c>
      <c r="F149" s="41">
        <v>0.30698900000000001</v>
      </c>
      <c r="G149" s="87">
        <v>11.4544</v>
      </c>
      <c r="H149" s="87">
        <v>10.587300000000001</v>
      </c>
      <c r="I149" s="41">
        <v>1.6053299999999999</v>
      </c>
      <c r="J149" s="87">
        <v>0.46016899999999999</v>
      </c>
      <c r="K149" s="41" t="s">
        <v>629</v>
      </c>
      <c r="M149" s="41">
        <v>98.260126000000014</v>
      </c>
      <c r="O149" s="11" t="s">
        <v>701</v>
      </c>
    </row>
    <row r="150" spans="1:16">
      <c r="A150" t="s">
        <v>762</v>
      </c>
      <c r="B150" s="41">
        <v>45.448399999999999</v>
      </c>
      <c r="C150" s="41">
        <v>1.5214700000000001</v>
      </c>
      <c r="D150" s="41">
        <v>8.92028</v>
      </c>
      <c r="E150" s="41">
        <v>13.3194</v>
      </c>
      <c r="F150" s="41">
        <v>0.24637100000000001</v>
      </c>
      <c r="G150" s="87">
        <v>13.773300000000001</v>
      </c>
      <c r="H150" s="87">
        <v>10.7111</v>
      </c>
      <c r="I150" s="41">
        <v>1.56162</v>
      </c>
      <c r="J150" s="87">
        <v>0.32255699999999998</v>
      </c>
      <c r="K150" s="41" t="s">
        <v>629</v>
      </c>
      <c r="M150" s="41">
        <v>98.029099000000016</v>
      </c>
      <c r="O150" s="11" t="s">
        <v>701</v>
      </c>
    </row>
    <row r="151" spans="1:16">
      <c r="A151" t="s">
        <v>763</v>
      </c>
      <c r="B151" s="41">
        <v>45.458100000000002</v>
      </c>
      <c r="C151" s="41">
        <v>1.5897399999999999</v>
      </c>
      <c r="D151" s="41">
        <v>7.2791499999999996</v>
      </c>
      <c r="E151" s="41">
        <v>16.131399999999999</v>
      </c>
      <c r="F151" s="41">
        <v>0.264762</v>
      </c>
      <c r="G151" s="87">
        <v>12.3575</v>
      </c>
      <c r="H151" s="87">
        <v>10.6708</v>
      </c>
      <c r="I151" s="41">
        <v>1.4122399999999999</v>
      </c>
      <c r="J151" s="87">
        <v>0.45950999999999997</v>
      </c>
      <c r="K151" s="41" t="s">
        <v>629</v>
      </c>
      <c r="M151" s="41">
        <v>97.975597000000008</v>
      </c>
      <c r="O151" s="11" t="s">
        <v>701</v>
      </c>
    </row>
    <row r="152" spans="1:16">
      <c r="A152" t="s">
        <v>764</v>
      </c>
      <c r="B152" s="41">
        <v>44.4527</v>
      </c>
      <c r="C152" s="41">
        <v>1.7438899999999999</v>
      </c>
      <c r="D152" s="41">
        <v>8.0267900000000001</v>
      </c>
      <c r="E152" s="41">
        <v>19.574200000000001</v>
      </c>
      <c r="F152" s="41">
        <v>0.28467700000000001</v>
      </c>
      <c r="G152" s="87">
        <v>9.9241899999999994</v>
      </c>
      <c r="H152" s="87">
        <v>10.2242</v>
      </c>
      <c r="I152" s="41">
        <v>1.66658</v>
      </c>
      <c r="J152" s="87">
        <v>0.40786600000000001</v>
      </c>
      <c r="K152" s="41" t="s">
        <v>629</v>
      </c>
      <c r="M152" s="41">
        <v>98.644491999999985</v>
      </c>
      <c r="O152" s="11" t="s">
        <v>701</v>
      </c>
    </row>
    <row r="153" spans="1:16">
      <c r="A153" t="s">
        <v>765</v>
      </c>
      <c r="B153" s="41">
        <v>44.954799999999999</v>
      </c>
      <c r="C153" s="41">
        <v>1.44</v>
      </c>
      <c r="D153" s="41">
        <v>7.3730399999999996</v>
      </c>
      <c r="E153" s="41">
        <v>19.803899999999999</v>
      </c>
      <c r="F153" s="41">
        <v>0.35381699999999999</v>
      </c>
      <c r="G153" s="87">
        <v>9.9348100000000006</v>
      </c>
      <c r="H153" s="87">
        <v>10.122299999999999</v>
      </c>
      <c r="I153" s="41">
        <v>1.4855799999999999</v>
      </c>
      <c r="J153" s="87">
        <v>0.52524999999999999</v>
      </c>
      <c r="K153" s="41" t="s">
        <v>629</v>
      </c>
      <c r="M153" s="41">
        <v>98.360753999999972</v>
      </c>
      <c r="O153" s="11" t="s">
        <v>701</v>
      </c>
    </row>
    <row r="154" spans="1:16">
      <c r="A154" t="s">
        <v>766</v>
      </c>
      <c r="B154" s="41">
        <v>43.681100000000001</v>
      </c>
      <c r="C154" s="41">
        <v>1.30688</v>
      </c>
      <c r="D154" s="41">
        <v>10.722200000000001</v>
      </c>
      <c r="E154" s="41">
        <v>13.8315</v>
      </c>
      <c r="F154" s="41">
        <v>0.35390700000000003</v>
      </c>
      <c r="G154" s="87">
        <v>13.237399999999999</v>
      </c>
      <c r="H154" s="87">
        <v>10.3262</v>
      </c>
      <c r="I154" s="41">
        <v>1.7345900000000001</v>
      </c>
      <c r="J154" s="87">
        <v>0.25545099999999998</v>
      </c>
      <c r="K154" s="41" t="s">
        <v>629</v>
      </c>
      <c r="M154" s="41">
        <v>97.610511000000002</v>
      </c>
      <c r="O154" s="11" t="s">
        <v>701</v>
      </c>
    </row>
    <row r="155" spans="1:16">
      <c r="A155" t="s">
        <v>767</v>
      </c>
      <c r="B155" s="41">
        <v>44.260599999999997</v>
      </c>
      <c r="C155" s="41">
        <v>1.2266900000000001</v>
      </c>
      <c r="D155" s="41">
        <v>10.1473</v>
      </c>
      <c r="E155" s="41">
        <v>14.3497</v>
      </c>
      <c r="F155" s="41">
        <v>0.35470499999999999</v>
      </c>
      <c r="G155" s="87">
        <v>12.9209</v>
      </c>
      <c r="H155" s="87">
        <v>10.6104</v>
      </c>
      <c r="I155" s="41">
        <v>1.6057999999999999</v>
      </c>
      <c r="J155" s="87">
        <v>0.36616799999999999</v>
      </c>
      <c r="K155" s="41" t="s">
        <v>629</v>
      </c>
      <c r="M155" s="41">
        <v>98.030336999999989</v>
      </c>
      <c r="O155" s="11" t="s">
        <v>701</v>
      </c>
    </row>
    <row r="156" spans="1:16">
      <c r="A156" t="s">
        <v>768</v>
      </c>
      <c r="B156" s="41">
        <v>43.083199999999998</v>
      </c>
      <c r="C156" s="41">
        <v>2.19238</v>
      </c>
      <c r="D156" s="41">
        <v>9.0266599999999997</v>
      </c>
      <c r="E156" s="41">
        <v>18.460999999999999</v>
      </c>
      <c r="F156" s="41">
        <v>0.31800899999999999</v>
      </c>
      <c r="G156" s="87">
        <v>10.071400000000001</v>
      </c>
      <c r="H156" s="87">
        <v>10.4307</v>
      </c>
      <c r="I156" s="41">
        <v>2.0051299999999999</v>
      </c>
      <c r="J156" s="87">
        <v>0.34187800000000002</v>
      </c>
      <c r="K156" s="41" t="s">
        <v>629</v>
      </c>
      <c r="M156" s="41">
        <v>98.204098999999971</v>
      </c>
      <c r="O156" s="11" t="s">
        <v>702</v>
      </c>
    </row>
    <row r="157" spans="1:16">
      <c r="A157" t="s">
        <v>769</v>
      </c>
      <c r="B157" s="41">
        <v>44.1708</v>
      </c>
      <c r="C157" s="41">
        <v>1.74996</v>
      </c>
      <c r="D157" s="41">
        <v>8.1503700000000006</v>
      </c>
      <c r="E157" s="41">
        <v>20.047899999999998</v>
      </c>
      <c r="F157" s="41">
        <v>0.35125699999999999</v>
      </c>
      <c r="G157" s="87">
        <v>9.6725999999999992</v>
      </c>
      <c r="H157" s="87">
        <v>10.2629</v>
      </c>
      <c r="I157" s="41">
        <v>1.6262300000000001</v>
      </c>
      <c r="J157" s="87">
        <v>0.51792700000000003</v>
      </c>
      <c r="K157" s="41" t="s">
        <v>629</v>
      </c>
      <c r="M157" s="41">
        <v>98.837125999999998</v>
      </c>
      <c r="O157" s="11" t="s">
        <v>701</v>
      </c>
    </row>
    <row r="158" spans="1:16">
      <c r="A158" t="s">
        <v>770</v>
      </c>
      <c r="B158" s="41">
        <v>44.890900000000002</v>
      </c>
      <c r="C158" s="41">
        <v>1.2607600000000001</v>
      </c>
      <c r="D158" s="41">
        <v>9.7901699999999998</v>
      </c>
      <c r="E158" s="41">
        <v>13.6221</v>
      </c>
      <c r="F158" s="41">
        <v>0.30695499999999998</v>
      </c>
      <c r="G158" s="87">
        <v>13.738300000000001</v>
      </c>
      <c r="H158" s="87">
        <v>10.342700000000001</v>
      </c>
      <c r="I158" s="41">
        <v>1.60924</v>
      </c>
      <c r="J158" s="87">
        <v>0.28548099999999998</v>
      </c>
      <c r="K158" s="41" t="s">
        <v>629</v>
      </c>
      <c r="M158" s="41">
        <v>98.067599000000001</v>
      </c>
      <c r="O158" s="11" t="s">
        <v>701</v>
      </c>
    </row>
    <row r="159" spans="1:16">
      <c r="A159" t="s">
        <v>771</v>
      </c>
      <c r="B159" s="41">
        <v>44.504800000000003</v>
      </c>
      <c r="C159" s="41">
        <v>1.44991</v>
      </c>
      <c r="D159" s="41">
        <v>7.3806700000000003</v>
      </c>
      <c r="E159" s="41">
        <v>19.923999999999999</v>
      </c>
      <c r="F159" s="41">
        <v>0.33657500000000001</v>
      </c>
      <c r="G159" s="87">
        <v>9.9992900000000002</v>
      </c>
      <c r="H159" s="87">
        <v>10.225099999999999</v>
      </c>
      <c r="I159" s="41">
        <v>1.4724999999999999</v>
      </c>
      <c r="J159" s="87">
        <v>0.54487200000000002</v>
      </c>
      <c r="K159" s="41" t="s">
        <v>629</v>
      </c>
      <c r="M159" s="41">
        <v>98.189521999999997</v>
      </c>
      <c r="O159" s="11" t="s">
        <v>701</v>
      </c>
    </row>
    <row r="160" spans="1:16">
      <c r="A160" t="s">
        <v>772</v>
      </c>
      <c r="B160" s="41">
        <v>45.281300000000002</v>
      </c>
      <c r="C160" s="41">
        <v>1.50403</v>
      </c>
      <c r="D160" s="41">
        <v>8.9746600000000001</v>
      </c>
      <c r="E160" s="41">
        <v>13.4481</v>
      </c>
      <c r="F160" s="41">
        <v>0.245474</v>
      </c>
      <c r="G160" s="87">
        <v>13.5715</v>
      </c>
      <c r="H160" s="87">
        <v>10.7095</v>
      </c>
      <c r="I160" s="41">
        <v>1.52346</v>
      </c>
      <c r="J160" s="87">
        <v>0.32985900000000001</v>
      </c>
      <c r="K160" s="41" t="s">
        <v>629</v>
      </c>
      <c r="M160" s="41">
        <v>97.842500000000015</v>
      </c>
      <c r="O160" s="11" t="s">
        <v>701</v>
      </c>
    </row>
    <row r="161" spans="1:15">
      <c r="A161" t="s">
        <v>773</v>
      </c>
      <c r="B161" s="41">
        <v>45.339300000000001</v>
      </c>
      <c r="C161" s="41">
        <v>1.3244400000000001</v>
      </c>
      <c r="D161" s="41">
        <v>9.6197599999999994</v>
      </c>
      <c r="E161" s="41">
        <v>13.153</v>
      </c>
      <c r="F161" s="41">
        <v>0.31323899999999999</v>
      </c>
      <c r="G161" s="87">
        <v>14.026300000000001</v>
      </c>
      <c r="H161" s="87">
        <v>10.3765</v>
      </c>
      <c r="I161" s="41">
        <v>1.5924700000000001</v>
      </c>
      <c r="J161" s="87">
        <v>0.25842599999999999</v>
      </c>
      <c r="K161" s="41">
        <v>3.9274999999999997E-2</v>
      </c>
      <c r="M161" s="41">
        <v>98.268744000000041</v>
      </c>
      <c r="O161" s="11" t="s">
        <v>701</v>
      </c>
    </row>
    <row r="162" spans="1:15">
      <c r="A162" t="s">
        <v>774</v>
      </c>
      <c r="B162" s="41">
        <v>43.666800000000002</v>
      </c>
      <c r="C162" s="41">
        <v>2.1325799999999999</v>
      </c>
      <c r="D162" s="41">
        <v>9.0400100000000005</v>
      </c>
      <c r="E162" s="41">
        <v>17.450500000000002</v>
      </c>
      <c r="F162" s="41">
        <v>0.258073</v>
      </c>
      <c r="G162" s="87">
        <v>10.7563</v>
      </c>
      <c r="H162" s="87">
        <v>10.6449</v>
      </c>
      <c r="I162" s="41">
        <v>1.8599600000000001</v>
      </c>
      <c r="J162" s="87">
        <v>0.50081299999999995</v>
      </c>
      <c r="K162" s="41">
        <v>4.0271000000000001E-2</v>
      </c>
      <c r="M162" s="41">
        <v>98.722908999999987</v>
      </c>
      <c r="O162" s="11" t="s">
        <v>702</v>
      </c>
    </row>
    <row r="163" spans="1:15">
      <c r="A163" t="s">
        <v>775</v>
      </c>
      <c r="B163" s="41">
        <v>46.099699999999999</v>
      </c>
      <c r="C163" s="41">
        <v>1.55549</v>
      </c>
      <c r="D163" s="41">
        <v>6.7116800000000003</v>
      </c>
      <c r="E163" s="41">
        <v>17.686800000000002</v>
      </c>
      <c r="F163" s="41">
        <v>0.28769600000000001</v>
      </c>
      <c r="G163" s="87">
        <v>11.3209</v>
      </c>
      <c r="H163" s="87">
        <v>10.5969</v>
      </c>
      <c r="I163" s="41">
        <v>1.4705900000000001</v>
      </c>
      <c r="J163" s="87">
        <v>0.43801899999999999</v>
      </c>
      <c r="K163" s="41" t="s">
        <v>629</v>
      </c>
      <c r="M163" s="41">
        <v>98.557197999999985</v>
      </c>
      <c r="O163" s="11" t="s">
        <v>701</v>
      </c>
    </row>
    <row r="164" spans="1:15">
      <c r="A164" t="s">
        <v>776</v>
      </c>
      <c r="B164" s="41">
        <v>44.139699999999998</v>
      </c>
      <c r="C164" s="41">
        <v>0.86370899999999995</v>
      </c>
      <c r="D164" s="41">
        <v>11.4419</v>
      </c>
      <c r="E164" s="41">
        <v>14.864599999999999</v>
      </c>
      <c r="F164" s="41">
        <v>0.37495800000000001</v>
      </c>
      <c r="G164" s="87">
        <v>12.8598</v>
      </c>
      <c r="H164" s="87">
        <v>9.7526200000000003</v>
      </c>
      <c r="I164" s="41">
        <v>1.6520999999999999</v>
      </c>
      <c r="J164" s="87">
        <v>0.25526100000000002</v>
      </c>
      <c r="K164" s="41" t="s">
        <v>629</v>
      </c>
      <c r="M164" s="41">
        <v>98.367204000000044</v>
      </c>
      <c r="O164" s="11" t="s">
        <v>701</v>
      </c>
    </row>
    <row r="165" spans="1:15">
      <c r="A165" t="s">
        <v>777</v>
      </c>
      <c r="B165" s="41">
        <v>45.266500000000001</v>
      </c>
      <c r="C165" s="41">
        <v>1.3465400000000001</v>
      </c>
      <c r="D165" s="41">
        <v>7.2892299999999999</v>
      </c>
      <c r="E165" s="41">
        <v>19.6615</v>
      </c>
      <c r="F165" s="41">
        <v>0.28381000000000001</v>
      </c>
      <c r="G165" s="87">
        <v>10.298999999999999</v>
      </c>
      <c r="H165" s="87">
        <v>10.1434</v>
      </c>
      <c r="I165" s="41">
        <v>1.49973</v>
      </c>
      <c r="J165" s="87">
        <v>0.43922099999999997</v>
      </c>
      <c r="K165" s="41" t="s">
        <v>629</v>
      </c>
      <c r="M165" s="41">
        <v>98.621254000000022</v>
      </c>
      <c r="O165" s="11" t="s">
        <v>701</v>
      </c>
    </row>
    <row r="166" spans="1:15">
      <c r="A166" t="s">
        <v>778</v>
      </c>
      <c r="B166" s="41">
        <v>44.569000000000003</v>
      </c>
      <c r="C166" s="41">
        <v>1.4818100000000001</v>
      </c>
      <c r="D166" s="41">
        <v>7.1444599999999996</v>
      </c>
      <c r="E166" s="41">
        <v>19.114999999999998</v>
      </c>
      <c r="F166" s="41">
        <v>0.32311699999999999</v>
      </c>
      <c r="G166" s="87">
        <v>10.6212</v>
      </c>
      <c r="H166" s="87">
        <v>10.324199999999999</v>
      </c>
      <c r="I166" s="41">
        <v>1.6026800000000001</v>
      </c>
      <c r="J166" s="87">
        <v>0.46796300000000002</v>
      </c>
      <c r="K166" s="41" t="s">
        <v>629</v>
      </c>
      <c r="M166" s="41">
        <v>98.012560000000008</v>
      </c>
      <c r="O166" s="11" t="s">
        <v>701</v>
      </c>
    </row>
    <row r="167" spans="1:15">
      <c r="A167" t="s">
        <v>779</v>
      </c>
      <c r="B167" s="41">
        <v>46.798200000000001</v>
      </c>
      <c r="C167" s="41">
        <v>1.4863299999999999</v>
      </c>
      <c r="D167" s="41">
        <v>7.1610899999999997</v>
      </c>
      <c r="E167" s="41">
        <v>14.1523</v>
      </c>
      <c r="F167" s="41">
        <v>0.26228000000000001</v>
      </c>
      <c r="G167" s="87">
        <v>13.775499999999999</v>
      </c>
      <c r="H167" s="87">
        <v>10.7174</v>
      </c>
      <c r="I167" s="41">
        <v>1.3609199999999999</v>
      </c>
      <c r="J167" s="87">
        <v>0.248949</v>
      </c>
      <c r="K167" s="41" t="s">
        <v>629</v>
      </c>
      <c r="M167" s="41">
        <v>98.221779999999995</v>
      </c>
      <c r="O167" s="11" t="s">
        <v>701</v>
      </c>
    </row>
    <row r="168" spans="1:15">
      <c r="A168" t="s">
        <v>780</v>
      </c>
      <c r="B168" s="41">
        <v>45.2012</v>
      </c>
      <c r="C168" s="41">
        <v>1.4226099999999999</v>
      </c>
      <c r="D168" s="41">
        <v>8.9924300000000006</v>
      </c>
      <c r="E168" s="41">
        <v>13.4093</v>
      </c>
      <c r="F168" s="41">
        <v>0.24807799999999999</v>
      </c>
      <c r="G168" s="87">
        <v>13.8164</v>
      </c>
      <c r="H168" s="87">
        <v>10.7538</v>
      </c>
      <c r="I168" s="41">
        <v>1.4016299999999999</v>
      </c>
      <c r="J168" s="87">
        <v>0.32822699999999999</v>
      </c>
      <c r="K168" s="41" t="s">
        <v>629</v>
      </c>
      <c r="M168" s="41">
        <v>97.834071000000023</v>
      </c>
      <c r="O168" s="11" t="s">
        <v>701</v>
      </c>
    </row>
    <row r="169" spans="1:15">
      <c r="A169" t="s">
        <v>781</v>
      </c>
      <c r="B169" s="41">
        <v>43.353299999999997</v>
      </c>
      <c r="C169" s="41">
        <v>2.32422</v>
      </c>
      <c r="D169" s="41">
        <v>9.1306799999999999</v>
      </c>
      <c r="E169" s="41">
        <v>17.911899999999999</v>
      </c>
      <c r="F169" s="41">
        <v>0.24837899999999999</v>
      </c>
      <c r="G169" s="87">
        <v>10.484999999999999</v>
      </c>
      <c r="H169" s="87">
        <v>10.581300000000001</v>
      </c>
      <c r="I169" s="41">
        <v>1.92683</v>
      </c>
      <c r="J169" s="87">
        <v>0.45994200000000002</v>
      </c>
      <c r="K169" s="41" t="s">
        <v>629</v>
      </c>
      <c r="M169" s="41">
        <v>98.789304999999985</v>
      </c>
      <c r="O169" s="11" t="s">
        <v>702</v>
      </c>
    </row>
    <row r="170" spans="1:15">
      <c r="A170" t="s">
        <v>782</v>
      </c>
      <c r="B170" s="41">
        <v>46.651899999999998</v>
      </c>
      <c r="C170" s="41">
        <v>1.3872599999999999</v>
      </c>
      <c r="D170" s="41">
        <v>6.4948499999999996</v>
      </c>
      <c r="E170" s="41">
        <v>18.757999999999999</v>
      </c>
      <c r="F170" s="41">
        <v>0.33249099999999998</v>
      </c>
      <c r="G170" s="87">
        <v>11.081300000000001</v>
      </c>
      <c r="H170" s="87">
        <v>10.3675</v>
      </c>
      <c r="I170" s="41">
        <v>1.4555100000000001</v>
      </c>
      <c r="J170" s="87">
        <v>0.39598699999999998</v>
      </c>
      <c r="K170" s="41" t="s">
        <v>629</v>
      </c>
      <c r="M170" s="41">
        <v>99.27449399999999</v>
      </c>
      <c r="O170" s="11" t="s">
        <v>701</v>
      </c>
    </row>
    <row r="171" spans="1:15">
      <c r="A171" t="s">
        <v>783</v>
      </c>
      <c r="B171" s="41">
        <v>42.814900000000002</v>
      </c>
      <c r="C171" s="41">
        <v>2.3665799999999999</v>
      </c>
      <c r="D171" s="41">
        <v>9.71265</v>
      </c>
      <c r="E171" s="41">
        <v>18.983499999999999</v>
      </c>
      <c r="F171" s="41">
        <v>0.30914999999999998</v>
      </c>
      <c r="G171" s="87">
        <v>9.7398600000000002</v>
      </c>
      <c r="H171" s="87">
        <v>10.424899999999999</v>
      </c>
      <c r="I171" s="41">
        <v>2.2084600000000001</v>
      </c>
      <c r="J171" s="87">
        <v>0.36115799999999998</v>
      </c>
      <c r="K171" s="41" t="s">
        <v>629</v>
      </c>
      <c r="M171" s="41">
        <v>99.197514000000012</v>
      </c>
      <c r="O171" s="11" t="s">
        <v>702</v>
      </c>
    </row>
    <row r="172" spans="1:15">
      <c r="A172" t="s">
        <v>784</v>
      </c>
      <c r="B172" s="41">
        <v>42.715699999999998</v>
      </c>
      <c r="C172" s="41">
        <v>1.80677</v>
      </c>
      <c r="D172" s="41">
        <v>12.1417</v>
      </c>
      <c r="E172" s="41">
        <v>12.1252</v>
      </c>
      <c r="F172" s="41">
        <v>0.14757400000000001</v>
      </c>
      <c r="G172" s="87">
        <v>13.7982</v>
      </c>
      <c r="H172" s="87">
        <v>11.0046</v>
      </c>
      <c r="I172" s="41">
        <v>2.1233900000000001</v>
      </c>
      <c r="J172" s="87">
        <v>0.22326799999999999</v>
      </c>
      <c r="K172" s="41" t="s">
        <v>629</v>
      </c>
      <c r="M172" s="41">
        <v>98.305914999999985</v>
      </c>
      <c r="O172" s="11" t="s">
        <v>702</v>
      </c>
    </row>
    <row r="173" spans="1:15">
      <c r="A173" t="s">
        <v>785</v>
      </c>
      <c r="B173" s="41">
        <v>45.673000000000002</v>
      </c>
      <c r="C173" s="41">
        <v>1.53149</v>
      </c>
      <c r="D173" s="41">
        <v>7.1590400000000001</v>
      </c>
      <c r="E173" s="41">
        <v>16.950700000000001</v>
      </c>
      <c r="F173" s="41">
        <v>0.26591500000000001</v>
      </c>
      <c r="G173" s="87">
        <v>11.5046</v>
      </c>
      <c r="H173" s="87">
        <v>10.605</v>
      </c>
      <c r="I173" s="41">
        <v>1.48736</v>
      </c>
      <c r="J173" s="87">
        <v>0.43187500000000001</v>
      </c>
      <c r="K173" s="41" t="s">
        <v>629</v>
      </c>
      <c r="M173" s="41">
        <v>97.96165400000001</v>
      </c>
      <c r="O173" s="11" t="s">
        <v>701</v>
      </c>
    </row>
    <row r="174" spans="1:15">
      <c r="A174" t="s">
        <v>786</v>
      </c>
      <c r="B174" s="41">
        <v>45.661700000000003</v>
      </c>
      <c r="C174" s="41">
        <v>1.5908199999999999</v>
      </c>
      <c r="D174" s="41">
        <v>9.0686699999999991</v>
      </c>
      <c r="E174" s="41">
        <v>13.3925</v>
      </c>
      <c r="F174" s="41">
        <v>0.242392</v>
      </c>
      <c r="G174" s="87">
        <v>13.709099999999999</v>
      </c>
      <c r="H174" s="87">
        <v>10.823499999999999</v>
      </c>
      <c r="I174" s="41">
        <v>1.50223</v>
      </c>
      <c r="J174" s="87">
        <v>0.31856099999999998</v>
      </c>
      <c r="K174" s="41" t="s">
        <v>629</v>
      </c>
      <c r="M174" s="41">
        <v>98.535466000000014</v>
      </c>
      <c r="O174" s="11" t="s">
        <v>701</v>
      </c>
    </row>
    <row r="175" spans="1:15">
      <c r="A175" t="s">
        <v>787</v>
      </c>
      <c r="B175" s="41">
        <v>44.1374</v>
      </c>
      <c r="C175" s="41">
        <v>2.1916500000000001</v>
      </c>
      <c r="D175" s="41">
        <v>8.3957800000000002</v>
      </c>
      <c r="E175" s="41">
        <v>16.319600000000001</v>
      </c>
      <c r="F175" s="41">
        <v>0.24982499999999999</v>
      </c>
      <c r="G175" s="87">
        <v>11.713800000000001</v>
      </c>
      <c r="H175" s="87">
        <v>10.8232</v>
      </c>
      <c r="I175" s="41">
        <v>1.81924</v>
      </c>
      <c r="J175" s="87">
        <v>0.47604099999999999</v>
      </c>
      <c r="K175" s="41" t="s">
        <v>629</v>
      </c>
      <c r="M175" s="41">
        <v>98.383793999999995</v>
      </c>
      <c r="O175" s="11" t="s">
        <v>702</v>
      </c>
    </row>
    <row r="176" spans="1:15">
      <c r="A176" t="s">
        <v>788</v>
      </c>
      <c r="B176" s="41">
        <v>44.895800000000001</v>
      </c>
      <c r="C176" s="41">
        <v>1.4294199999999999</v>
      </c>
      <c r="D176" s="41">
        <v>7.5525200000000003</v>
      </c>
      <c r="E176" s="41">
        <v>20.061699999999998</v>
      </c>
      <c r="F176" s="41">
        <v>0.36043700000000001</v>
      </c>
      <c r="G176" s="87">
        <v>9.9226600000000005</v>
      </c>
      <c r="H176" s="87">
        <v>10.152200000000001</v>
      </c>
      <c r="I176" s="41">
        <v>1.48987</v>
      </c>
      <c r="J176" s="87">
        <v>0.54907700000000004</v>
      </c>
      <c r="K176" s="41" t="s">
        <v>629</v>
      </c>
      <c r="M176" s="41">
        <v>98.775406000000004</v>
      </c>
      <c r="O176" s="11" t="s">
        <v>701</v>
      </c>
    </row>
    <row r="177" spans="1:16">
      <c r="A177" t="s">
        <v>789</v>
      </c>
      <c r="B177" s="41">
        <v>45.906300000000002</v>
      </c>
      <c r="C177" s="41">
        <v>1.28851</v>
      </c>
      <c r="D177" s="41">
        <v>8.6041100000000004</v>
      </c>
      <c r="E177" s="41">
        <v>13.2296</v>
      </c>
      <c r="F177" s="41">
        <v>0.33959</v>
      </c>
      <c r="G177" s="87">
        <v>14.113899999999999</v>
      </c>
      <c r="H177" s="87">
        <v>10.448</v>
      </c>
      <c r="I177" s="41">
        <v>1.4197900000000001</v>
      </c>
      <c r="J177" s="87">
        <v>0.24677099999999999</v>
      </c>
      <c r="K177" s="41" t="s">
        <v>629</v>
      </c>
      <c r="M177" s="41">
        <v>97.894347999999994</v>
      </c>
      <c r="O177" s="11" t="s">
        <v>701</v>
      </c>
    </row>
    <row r="178" spans="1:16">
      <c r="A178" t="s">
        <v>790</v>
      </c>
      <c r="B178" s="41">
        <v>44.462600000000002</v>
      </c>
      <c r="C178" s="41">
        <v>1.0119499999999999</v>
      </c>
      <c r="D178" s="41">
        <v>10.7814</v>
      </c>
      <c r="E178" s="41">
        <v>14.946899999999999</v>
      </c>
      <c r="F178" s="41">
        <v>0.42675000000000002</v>
      </c>
      <c r="G178" s="87">
        <v>12.8689</v>
      </c>
      <c r="H178" s="87">
        <v>9.56691</v>
      </c>
      <c r="I178" s="41">
        <v>1.58263</v>
      </c>
      <c r="J178" s="87">
        <v>0.28547600000000001</v>
      </c>
      <c r="K178" s="41">
        <v>2.9309000000000002E-2</v>
      </c>
      <c r="M178" s="41">
        <v>98.147321999999974</v>
      </c>
      <c r="O178" s="11" t="s">
        <v>701</v>
      </c>
    </row>
    <row r="179" spans="1:16">
      <c r="A179" t="s">
        <v>791</v>
      </c>
      <c r="B179" s="41">
        <v>43.4711</v>
      </c>
      <c r="C179" s="41">
        <v>1.3694</v>
      </c>
      <c r="D179" s="41">
        <v>11.6289</v>
      </c>
      <c r="E179" s="41">
        <v>15.079000000000001</v>
      </c>
      <c r="F179" s="41">
        <v>0.33648800000000001</v>
      </c>
      <c r="G179" s="87">
        <v>12.245799999999999</v>
      </c>
      <c r="H179" s="87">
        <v>10.0853</v>
      </c>
      <c r="I179" s="41">
        <v>1.7260200000000001</v>
      </c>
      <c r="J179" s="87">
        <v>0.34426899999999999</v>
      </c>
      <c r="K179" s="41" t="s">
        <v>629</v>
      </c>
      <c r="M179" s="41">
        <v>98.525174000000007</v>
      </c>
      <c r="O179" s="11" t="s">
        <v>701</v>
      </c>
    </row>
    <row r="180" spans="1:16">
      <c r="A180" t="s">
        <v>792</v>
      </c>
      <c r="B180" s="41">
        <v>42.338299999999997</v>
      </c>
      <c r="C180" s="41">
        <v>3.0701100000000001</v>
      </c>
      <c r="D180" s="41">
        <v>10.7271</v>
      </c>
      <c r="E180" s="41">
        <v>13.145200000000001</v>
      </c>
      <c r="F180" s="41">
        <v>0.17407800000000001</v>
      </c>
      <c r="G180" s="87">
        <v>13.0398</v>
      </c>
      <c r="H180" s="87">
        <v>11.034599999999999</v>
      </c>
      <c r="I180" s="41">
        <v>2.2595700000000001</v>
      </c>
      <c r="J180" s="87">
        <v>0.409443</v>
      </c>
      <c r="K180" s="41" t="s">
        <v>629</v>
      </c>
      <c r="M180" s="41">
        <v>98.524402999999992</v>
      </c>
      <c r="O180" s="11" t="s">
        <v>800</v>
      </c>
    </row>
    <row r="181" spans="1:16">
      <c r="A181" t="s">
        <v>793</v>
      </c>
      <c r="B181" s="41">
        <v>45.5764</v>
      </c>
      <c r="C181" s="41">
        <v>1.1267400000000001</v>
      </c>
      <c r="D181" s="41">
        <v>9.1011900000000008</v>
      </c>
      <c r="E181" s="41">
        <v>13.253500000000001</v>
      </c>
      <c r="F181" s="41">
        <v>0.31398399999999999</v>
      </c>
      <c r="G181" s="87">
        <v>14.2058</v>
      </c>
      <c r="H181" s="87">
        <v>10.240500000000001</v>
      </c>
      <c r="I181" s="41">
        <v>1.41499</v>
      </c>
      <c r="J181" s="87">
        <v>0.221774</v>
      </c>
      <c r="K181" s="41" t="s">
        <v>629</v>
      </c>
      <c r="M181" s="41">
        <v>97.640563999999983</v>
      </c>
      <c r="O181" s="11" t="s">
        <v>701</v>
      </c>
    </row>
    <row r="182" spans="1:16">
      <c r="A182" t="s">
        <v>794</v>
      </c>
      <c r="B182" s="41">
        <v>44.464100000000002</v>
      </c>
      <c r="C182" s="41">
        <v>1.5491600000000001</v>
      </c>
      <c r="D182" s="41">
        <v>7.8386100000000001</v>
      </c>
      <c r="E182" s="41">
        <v>19.959900000000001</v>
      </c>
      <c r="F182" s="41">
        <v>0.32776100000000002</v>
      </c>
      <c r="G182" s="87">
        <v>9.7701399999999996</v>
      </c>
      <c r="H182" s="87">
        <v>10.2255</v>
      </c>
      <c r="I182" s="41">
        <v>1.5823199999999999</v>
      </c>
      <c r="J182" s="87">
        <v>0.46356599999999998</v>
      </c>
      <c r="K182" s="41" t="s">
        <v>629</v>
      </c>
      <c r="M182" s="41">
        <v>98.536897999999979</v>
      </c>
      <c r="O182" s="11" t="s">
        <v>701</v>
      </c>
    </row>
    <row r="183" spans="1:16">
      <c r="A183" t="s">
        <v>795</v>
      </c>
      <c r="B183" s="41">
        <v>45.272199999999998</v>
      </c>
      <c r="C183" s="41">
        <v>1.6658200000000001</v>
      </c>
      <c r="D183" s="41">
        <v>8.2415299999999991</v>
      </c>
      <c r="E183" s="41">
        <v>17.930599999999998</v>
      </c>
      <c r="F183" s="41">
        <v>0.31009399999999998</v>
      </c>
      <c r="G183" s="87">
        <v>10.978400000000001</v>
      </c>
      <c r="H183" s="87">
        <v>10.3902</v>
      </c>
      <c r="I183" s="41">
        <v>1.7035100000000001</v>
      </c>
      <c r="J183" s="87">
        <v>0.36011900000000002</v>
      </c>
      <c r="K183" s="41" t="s">
        <v>629</v>
      </c>
      <c r="M183" s="41">
        <v>99.135411000000005</v>
      </c>
      <c r="O183" s="11" t="s">
        <v>701</v>
      </c>
    </row>
    <row r="184" spans="1:16">
      <c r="A184" t="s">
        <v>796</v>
      </c>
      <c r="B184" s="41">
        <v>45.743299999999998</v>
      </c>
      <c r="C184" s="41">
        <v>1.0458499999999999</v>
      </c>
      <c r="D184" s="41">
        <v>9.3880099999999995</v>
      </c>
      <c r="E184" s="41">
        <v>13.6266</v>
      </c>
      <c r="F184" s="41">
        <v>0.33353699999999997</v>
      </c>
      <c r="G184" s="87">
        <v>13.660299999999999</v>
      </c>
      <c r="H184" s="87">
        <v>10.1732</v>
      </c>
      <c r="I184" s="41">
        <v>1.44268</v>
      </c>
      <c r="J184" s="87">
        <v>0.24372199999999999</v>
      </c>
      <c r="K184" s="41">
        <v>2.4444E-2</v>
      </c>
      <c r="M184" s="41">
        <v>97.93757100000002</v>
      </c>
      <c r="O184" s="11" t="s">
        <v>701</v>
      </c>
    </row>
    <row r="185" spans="1:16">
      <c r="A185" t="s">
        <v>797</v>
      </c>
      <c r="B185" s="41">
        <v>46.690199999999997</v>
      </c>
      <c r="C185" s="41">
        <v>1.01064</v>
      </c>
      <c r="D185" s="41">
        <v>8.5502400000000005</v>
      </c>
      <c r="E185" s="41">
        <v>13.252800000000001</v>
      </c>
      <c r="F185" s="41">
        <v>0.34257799999999999</v>
      </c>
      <c r="G185" s="87">
        <v>14.0929</v>
      </c>
      <c r="H185" s="87">
        <v>10.0379</v>
      </c>
      <c r="I185" s="41">
        <v>1.28915</v>
      </c>
      <c r="J185" s="87">
        <v>0.19358800000000001</v>
      </c>
      <c r="K185" s="41" t="s">
        <v>629</v>
      </c>
      <c r="M185" s="41">
        <v>97.754215000000016</v>
      </c>
      <c r="O185" s="11" t="s">
        <v>701</v>
      </c>
    </row>
    <row r="186" spans="1:16">
      <c r="A186" t="s">
        <v>798</v>
      </c>
      <c r="B186" s="41">
        <v>45.003999999999998</v>
      </c>
      <c r="C186" s="41">
        <v>1.37774</v>
      </c>
      <c r="D186" s="41">
        <v>9.6897900000000003</v>
      </c>
      <c r="E186" s="41">
        <v>13.405900000000001</v>
      </c>
      <c r="F186" s="41">
        <v>0.29203299999999999</v>
      </c>
      <c r="G186" s="87">
        <v>13.3544</v>
      </c>
      <c r="H186" s="87">
        <v>10.6067</v>
      </c>
      <c r="I186" s="41">
        <v>1.59748</v>
      </c>
      <c r="J186" s="87">
        <v>0.29768699999999998</v>
      </c>
      <c r="K186" s="41" t="s">
        <v>629</v>
      </c>
      <c r="M186" s="41">
        <v>97.878158000000013</v>
      </c>
      <c r="O186" s="11" t="s">
        <v>801</v>
      </c>
    </row>
    <row r="187" spans="1:16">
      <c r="A187" t="s">
        <v>799</v>
      </c>
      <c r="B187" s="41">
        <v>46.619700000000002</v>
      </c>
      <c r="C187" s="41">
        <v>1.3623400000000001</v>
      </c>
      <c r="D187" s="41">
        <v>8.7193000000000005</v>
      </c>
      <c r="E187" s="41">
        <v>12.698499999999999</v>
      </c>
      <c r="F187" s="41">
        <v>0.25383600000000001</v>
      </c>
      <c r="G187" s="87">
        <v>14.250299999999999</v>
      </c>
      <c r="H187" s="87">
        <v>10.617599999999999</v>
      </c>
      <c r="I187" s="41">
        <v>1.41926</v>
      </c>
      <c r="J187" s="87">
        <v>0.27560299999999999</v>
      </c>
      <c r="K187" s="41" t="s">
        <v>629</v>
      </c>
      <c r="M187" s="41">
        <v>98.479313000000005</v>
      </c>
      <c r="O187" s="11" t="s">
        <v>701</v>
      </c>
    </row>
    <row r="188" spans="1:16">
      <c r="B188" s="41"/>
      <c r="C188" s="41"/>
      <c r="D188" s="41"/>
      <c r="E188" s="41"/>
      <c r="F188" s="41"/>
      <c r="G188" s="87"/>
      <c r="H188" s="87"/>
      <c r="I188" s="41"/>
      <c r="J188" s="87"/>
      <c r="K188" s="41"/>
      <c r="M188" s="41"/>
      <c r="O188" s="11"/>
    </row>
    <row r="189" spans="1:16">
      <c r="A189" s="25" t="s">
        <v>826</v>
      </c>
    </row>
    <row r="191" spans="1:16" ht="16.5">
      <c r="A191" s="5" t="s">
        <v>170</v>
      </c>
      <c r="B191" s="6" t="s">
        <v>171</v>
      </c>
      <c r="C191" s="6" t="s">
        <v>172</v>
      </c>
      <c r="D191" s="6" t="s">
        <v>441</v>
      </c>
      <c r="E191" s="6" t="s">
        <v>174</v>
      </c>
      <c r="F191" s="6" t="s">
        <v>628</v>
      </c>
      <c r="G191" s="6" t="s">
        <v>217</v>
      </c>
      <c r="H191" s="6" t="s">
        <v>175</v>
      </c>
      <c r="I191" s="6" t="s">
        <v>176</v>
      </c>
      <c r="J191" s="6" t="s">
        <v>177</v>
      </c>
      <c r="K191" s="6" t="s">
        <v>630</v>
      </c>
      <c r="L191" s="48"/>
      <c r="M191" s="6" t="s">
        <v>178</v>
      </c>
      <c r="N191" s="48"/>
      <c r="O191" s="96" t="s">
        <v>700</v>
      </c>
      <c r="P191" s="48"/>
    </row>
    <row r="192" spans="1:16">
      <c r="A192" t="s">
        <v>827</v>
      </c>
      <c r="B192" s="41">
        <v>42.415999999999997</v>
      </c>
      <c r="C192" s="41">
        <v>1.83266</v>
      </c>
      <c r="D192" s="41">
        <v>11.265499999999999</v>
      </c>
      <c r="E192" s="41">
        <v>14.162000000000001</v>
      </c>
      <c r="F192" s="41">
        <v>0.24775900000000001</v>
      </c>
      <c r="G192" s="87">
        <v>12.362500000000001</v>
      </c>
      <c r="H192" s="87">
        <v>10.937200000000001</v>
      </c>
      <c r="I192" s="41">
        <v>1.7542899999999999</v>
      </c>
      <c r="J192" s="87">
        <v>0.45459100000000002</v>
      </c>
      <c r="K192" s="41" t="s">
        <v>629</v>
      </c>
      <c r="L192" s="3"/>
      <c r="M192" s="41">
        <v>97.650231999999988</v>
      </c>
      <c r="O192" t="s">
        <v>701</v>
      </c>
    </row>
    <row r="193" spans="1:16">
      <c r="A193" t="s">
        <v>828</v>
      </c>
      <c r="B193" s="41">
        <v>46.223500000000001</v>
      </c>
      <c r="C193" s="41">
        <v>1.5264800000000001</v>
      </c>
      <c r="D193" s="41">
        <v>6.9339199999999996</v>
      </c>
      <c r="E193" s="41">
        <v>15.8703</v>
      </c>
      <c r="F193" s="41">
        <v>0.239818</v>
      </c>
      <c r="G193" s="87">
        <v>12.4496</v>
      </c>
      <c r="H193" s="87">
        <v>10.8384</v>
      </c>
      <c r="I193" s="41">
        <v>1.3922399999999999</v>
      </c>
      <c r="J193" s="87">
        <v>0.38830300000000001</v>
      </c>
      <c r="K193" s="41" t="s">
        <v>629</v>
      </c>
      <c r="L193" s="3"/>
      <c r="M193" s="41">
        <v>98.203195999999991</v>
      </c>
      <c r="O193" t="s">
        <v>701</v>
      </c>
    </row>
    <row r="194" spans="1:16">
      <c r="A194" t="s">
        <v>829</v>
      </c>
      <c r="B194" s="41">
        <v>44.267200000000003</v>
      </c>
      <c r="C194" s="41">
        <v>1.6123000000000001</v>
      </c>
      <c r="D194" s="41">
        <v>8.2110500000000002</v>
      </c>
      <c r="E194" s="41">
        <v>19.629000000000001</v>
      </c>
      <c r="F194" s="41">
        <v>0.349464</v>
      </c>
      <c r="G194" s="87">
        <v>10.0023</v>
      </c>
      <c r="H194" s="87">
        <v>10.252000000000001</v>
      </c>
      <c r="I194" s="41">
        <v>1.7078899999999999</v>
      </c>
      <c r="J194" s="87">
        <v>0.42595</v>
      </c>
      <c r="K194" s="41" t="s">
        <v>629</v>
      </c>
      <c r="L194" s="3"/>
      <c r="M194" s="41">
        <v>98.817341999999996</v>
      </c>
      <c r="O194" t="s">
        <v>701</v>
      </c>
    </row>
    <row r="195" spans="1:16">
      <c r="A195" t="s">
        <v>830</v>
      </c>
      <c r="B195" s="41">
        <v>45.343499999999999</v>
      </c>
      <c r="C195" s="41">
        <v>1.60334</v>
      </c>
      <c r="D195" s="41">
        <v>6.9178800000000003</v>
      </c>
      <c r="E195" s="41">
        <v>18.950700000000001</v>
      </c>
      <c r="F195" s="41">
        <v>0.31675599999999998</v>
      </c>
      <c r="G195" s="87">
        <v>10.457100000000001</v>
      </c>
      <c r="H195" s="87">
        <v>10.5944</v>
      </c>
      <c r="I195" s="41">
        <v>1.5972</v>
      </c>
      <c r="J195" s="87">
        <v>0.42187999999999998</v>
      </c>
      <c r="K195" s="41" t="s">
        <v>629</v>
      </c>
      <c r="L195" s="3"/>
      <c r="M195" s="41">
        <v>98.512503000000009</v>
      </c>
      <c r="O195" t="s">
        <v>701</v>
      </c>
    </row>
    <row r="196" spans="1:16">
      <c r="A196" t="s">
        <v>831</v>
      </c>
      <c r="B196" s="41">
        <v>43.633800000000001</v>
      </c>
      <c r="C196" s="41">
        <v>1.0422400000000001</v>
      </c>
      <c r="D196" s="41">
        <v>11.135</v>
      </c>
      <c r="E196" s="41">
        <v>15.159800000000001</v>
      </c>
      <c r="F196" s="41">
        <v>0.37764700000000001</v>
      </c>
      <c r="G196" s="87">
        <v>12.7377</v>
      </c>
      <c r="H196" s="87">
        <v>9.6706800000000008</v>
      </c>
      <c r="I196" s="41">
        <v>1.5830299999999999</v>
      </c>
      <c r="J196" s="87">
        <v>0.336142</v>
      </c>
      <c r="K196" s="41" t="s">
        <v>629</v>
      </c>
      <c r="L196" s="3"/>
      <c r="M196" s="41">
        <v>97.938582000000011</v>
      </c>
      <c r="O196" t="s">
        <v>701</v>
      </c>
    </row>
    <row r="197" spans="1:16">
      <c r="A197" t="s">
        <v>832</v>
      </c>
      <c r="B197" s="41">
        <v>44.205199999999998</v>
      </c>
      <c r="C197" s="41">
        <v>1.85022</v>
      </c>
      <c r="D197" s="41">
        <v>8.7846700000000002</v>
      </c>
      <c r="E197" s="41">
        <v>16.611699999999999</v>
      </c>
      <c r="F197" s="41">
        <v>0.31446800000000003</v>
      </c>
      <c r="G197" s="87">
        <v>11.4832</v>
      </c>
      <c r="H197" s="87">
        <v>10.729699999999999</v>
      </c>
      <c r="I197" s="41">
        <v>1.94459</v>
      </c>
      <c r="J197" s="87">
        <v>0.28496199999999999</v>
      </c>
      <c r="K197" s="41" t="s">
        <v>629</v>
      </c>
      <c r="L197" s="3"/>
      <c r="M197" s="41">
        <v>98.534621999999985</v>
      </c>
      <c r="O197" t="s">
        <v>702</v>
      </c>
    </row>
    <row r="198" spans="1:16">
      <c r="A198" t="s">
        <v>833</v>
      </c>
      <c r="B198" s="41">
        <v>44.316899999999997</v>
      </c>
      <c r="C198" s="41">
        <v>2.0835499999999998</v>
      </c>
      <c r="D198" s="41">
        <v>8.4388699999999996</v>
      </c>
      <c r="E198" s="41">
        <v>18.177</v>
      </c>
      <c r="F198" s="41">
        <v>0.26687499999999997</v>
      </c>
      <c r="G198" s="87">
        <v>10.523099999999999</v>
      </c>
      <c r="H198" s="87">
        <v>10.5243</v>
      </c>
      <c r="I198" s="41">
        <v>1.84063</v>
      </c>
      <c r="J198" s="87">
        <v>0.43081900000000001</v>
      </c>
      <c r="K198" s="41" t="s">
        <v>629</v>
      </c>
      <c r="L198" s="3"/>
      <c r="M198" s="41">
        <v>98.897976</v>
      </c>
      <c r="O198" t="s">
        <v>701</v>
      </c>
    </row>
    <row r="199" spans="1:16">
      <c r="A199" t="s">
        <v>834</v>
      </c>
      <c r="B199" s="41">
        <v>45.1783</v>
      </c>
      <c r="C199" s="41">
        <v>1.51993</v>
      </c>
      <c r="D199" s="41">
        <v>7.3281799999999997</v>
      </c>
      <c r="E199" s="41">
        <v>19.606400000000001</v>
      </c>
      <c r="F199" s="41">
        <v>0.35542099999999999</v>
      </c>
      <c r="G199" s="87">
        <v>10.2651</v>
      </c>
      <c r="H199" s="87">
        <v>10.2498</v>
      </c>
      <c r="I199" s="41">
        <v>1.5685500000000001</v>
      </c>
      <c r="J199" s="87">
        <v>0.42809000000000003</v>
      </c>
      <c r="K199" s="41" t="s">
        <v>629</v>
      </c>
      <c r="L199" s="3"/>
      <c r="M199" s="41">
        <v>98.865126000000018</v>
      </c>
      <c r="O199" t="s">
        <v>701</v>
      </c>
    </row>
    <row r="200" spans="1:16">
      <c r="A200" t="s">
        <v>835</v>
      </c>
      <c r="B200" s="41">
        <v>45.646099999999997</v>
      </c>
      <c r="C200" s="41">
        <v>0.86099300000000001</v>
      </c>
      <c r="D200" s="41">
        <v>6.8459399999999997</v>
      </c>
      <c r="E200" s="41">
        <v>20.192499999999999</v>
      </c>
      <c r="F200" s="41">
        <v>0.39862999999999998</v>
      </c>
      <c r="G200" s="87">
        <v>10.097200000000001</v>
      </c>
      <c r="H200" s="87">
        <v>10.158899999999999</v>
      </c>
      <c r="I200" s="41">
        <v>1.4280999999999999</v>
      </c>
      <c r="J200" s="87">
        <v>0.53171299999999999</v>
      </c>
      <c r="K200" s="41" t="s">
        <v>629</v>
      </c>
      <c r="L200" s="3"/>
      <c r="M200" s="41">
        <v>98.514111</v>
      </c>
      <c r="O200" t="s">
        <v>701</v>
      </c>
    </row>
    <row r="201" spans="1:16">
      <c r="A201" t="s">
        <v>836</v>
      </c>
      <c r="B201" s="41">
        <v>45.6355</v>
      </c>
      <c r="C201" s="41">
        <v>1.3020700000000001</v>
      </c>
      <c r="D201" s="41">
        <v>9.41629</v>
      </c>
      <c r="E201" s="41">
        <v>13.3546</v>
      </c>
      <c r="F201" s="41">
        <v>0.27955400000000002</v>
      </c>
      <c r="G201" s="87">
        <v>13.909599999999999</v>
      </c>
      <c r="H201" s="87">
        <v>10.4162</v>
      </c>
      <c r="I201" s="41">
        <v>1.5358799999999999</v>
      </c>
      <c r="J201" s="87">
        <v>0.258212</v>
      </c>
      <c r="K201" s="41" t="s">
        <v>629</v>
      </c>
      <c r="L201" s="3"/>
      <c r="M201" s="41">
        <v>98.354784000000009</v>
      </c>
      <c r="O201" t="s">
        <v>701</v>
      </c>
    </row>
    <row r="202" spans="1:16">
      <c r="A202" t="s">
        <v>837</v>
      </c>
      <c r="B202" s="41">
        <v>45.997</v>
      </c>
      <c r="C202" s="41">
        <v>1.34579</v>
      </c>
      <c r="D202" s="41">
        <v>9.1940100000000005</v>
      </c>
      <c r="E202" s="41">
        <v>13.1904</v>
      </c>
      <c r="F202" s="41">
        <v>0.29569400000000001</v>
      </c>
      <c r="G202" s="87">
        <v>14.026300000000001</v>
      </c>
      <c r="H202" s="87">
        <v>10.523400000000001</v>
      </c>
      <c r="I202" s="41">
        <v>1.5034799999999999</v>
      </c>
      <c r="J202" s="87">
        <v>0.28373300000000001</v>
      </c>
      <c r="K202" s="41" t="s">
        <v>629</v>
      </c>
      <c r="L202" s="3"/>
      <c r="M202" s="41">
        <v>98.62014099999999</v>
      </c>
      <c r="O202" t="s">
        <v>701</v>
      </c>
    </row>
    <row r="203" spans="1:16">
      <c r="A203" t="s">
        <v>838</v>
      </c>
      <c r="B203" s="41">
        <v>47.076700000000002</v>
      </c>
      <c r="C203" s="41">
        <v>1.3999900000000001</v>
      </c>
      <c r="D203" s="41">
        <v>8.0046199999999992</v>
      </c>
      <c r="E203" s="41">
        <v>12.472099999999999</v>
      </c>
      <c r="F203" s="41">
        <v>0.25110300000000002</v>
      </c>
      <c r="G203" s="87">
        <v>14.6082</v>
      </c>
      <c r="H203" s="87">
        <v>10.87</v>
      </c>
      <c r="I203" s="41">
        <v>1.3516699999999999</v>
      </c>
      <c r="J203" s="87">
        <v>0.25328099999999998</v>
      </c>
      <c r="K203" s="41" t="s">
        <v>629</v>
      </c>
      <c r="L203" s="3"/>
      <c r="M203" s="41">
        <v>98.473176000000009</v>
      </c>
      <c r="O203" t="s">
        <v>701</v>
      </c>
    </row>
    <row r="204" spans="1:16">
      <c r="A204" s="4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M204" s="20"/>
      <c r="O204" s="100"/>
    </row>
    <row r="205" spans="1:16">
      <c r="A205" s="25" t="s">
        <v>703</v>
      </c>
    </row>
    <row r="207" spans="1:16" ht="16.5">
      <c r="A207" s="5" t="s">
        <v>170</v>
      </c>
      <c r="B207" s="6" t="s">
        <v>171</v>
      </c>
      <c r="C207" s="6" t="s">
        <v>172</v>
      </c>
      <c r="D207" s="6" t="s">
        <v>441</v>
      </c>
      <c r="E207" s="6" t="s">
        <v>174</v>
      </c>
      <c r="F207" s="6" t="s">
        <v>628</v>
      </c>
      <c r="G207" s="6" t="s">
        <v>217</v>
      </c>
      <c r="H207" s="6" t="s">
        <v>175</v>
      </c>
      <c r="I207" s="6" t="s">
        <v>176</v>
      </c>
      <c r="J207" s="6" t="s">
        <v>177</v>
      </c>
      <c r="K207" s="6" t="s">
        <v>630</v>
      </c>
      <c r="L207" s="48"/>
      <c r="M207" s="6" t="s">
        <v>178</v>
      </c>
      <c r="N207" s="48"/>
      <c r="O207" s="96" t="s">
        <v>700</v>
      </c>
      <c r="P207" s="48"/>
    </row>
    <row r="208" spans="1:16">
      <c r="A208" t="s">
        <v>802</v>
      </c>
      <c r="B208" s="41">
        <v>46.175199999999997</v>
      </c>
      <c r="C208" s="41">
        <v>1.38381</v>
      </c>
      <c r="D208" s="41">
        <v>6.9917100000000003</v>
      </c>
      <c r="E208" s="41">
        <v>16.221</v>
      </c>
      <c r="F208" s="41">
        <v>0.29172100000000001</v>
      </c>
      <c r="G208" s="41">
        <v>12.2112</v>
      </c>
      <c r="H208" s="41">
        <v>10.5344</v>
      </c>
      <c r="I208" s="41">
        <v>1.40486</v>
      </c>
      <c r="J208" s="41">
        <v>0.40099400000000002</v>
      </c>
      <c r="K208" s="41" t="s">
        <v>629</v>
      </c>
      <c r="L208" s="41"/>
      <c r="M208" s="41">
        <v>97.947255999999996</v>
      </c>
      <c r="O208" s="10" t="s">
        <v>701</v>
      </c>
    </row>
    <row r="209" spans="1:15">
      <c r="A209" t="s">
        <v>803</v>
      </c>
      <c r="B209" s="41">
        <v>46.376100000000001</v>
      </c>
      <c r="C209" s="41">
        <v>1.4444999999999999</v>
      </c>
      <c r="D209" s="41">
        <v>9.2639099999999992</v>
      </c>
      <c r="E209" s="41">
        <v>12.5357</v>
      </c>
      <c r="F209" s="41">
        <v>0.29466999999999999</v>
      </c>
      <c r="G209" s="41">
        <v>14.632400000000001</v>
      </c>
      <c r="H209" s="41">
        <v>10.5695</v>
      </c>
      <c r="I209" s="41">
        <v>1.5727500000000001</v>
      </c>
      <c r="J209" s="41">
        <v>0.217864</v>
      </c>
      <c r="K209" s="41" t="s">
        <v>629</v>
      </c>
      <c r="L209" s="41"/>
      <c r="M209" s="41">
        <v>99.157741999999999</v>
      </c>
      <c r="O209" s="10" t="s">
        <v>701</v>
      </c>
    </row>
    <row r="210" spans="1:15">
      <c r="A210" t="s">
        <v>804</v>
      </c>
      <c r="B210" s="41">
        <v>46.013199999999998</v>
      </c>
      <c r="C210" s="41">
        <v>1.4717899999999999</v>
      </c>
      <c r="D210" s="41">
        <v>8.9906900000000007</v>
      </c>
      <c r="E210" s="41">
        <v>13.4307</v>
      </c>
      <c r="F210" s="41">
        <v>0.26805800000000002</v>
      </c>
      <c r="G210" s="41">
        <v>13.5656</v>
      </c>
      <c r="H210" s="41">
        <v>10.641</v>
      </c>
      <c r="I210" s="41">
        <v>1.5665100000000001</v>
      </c>
      <c r="J210" s="41">
        <v>0.323127</v>
      </c>
      <c r="K210" s="41" t="s">
        <v>629</v>
      </c>
      <c r="L210" s="41"/>
      <c r="M210" s="41">
        <v>98.518870000000007</v>
      </c>
      <c r="O210" s="10" t="s">
        <v>701</v>
      </c>
    </row>
    <row r="211" spans="1:15">
      <c r="A211" t="s">
        <v>805</v>
      </c>
      <c r="B211" s="41">
        <v>45.007199999999997</v>
      </c>
      <c r="C211" s="41">
        <v>1.7256</v>
      </c>
      <c r="D211" s="41">
        <v>7.7344099999999996</v>
      </c>
      <c r="E211" s="41">
        <v>16.6737</v>
      </c>
      <c r="F211" s="41">
        <v>0.33252199999999998</v>
      </c>
      <c r="G211" s="41">
        <v>11.7439</v>
      </c>
      <c r="H211" s="41">
        <v>10.502700000000001</v>
      </c>
      <c r="I211" s="41">
        <v>1.6969700000000001</v>
      </c>
      <c r="J211" s="41">
        <v>0.30390600000000001</v>
      </c>
      <c r="K211" s="41" t="s">
        <v>629</v>
      </c>
      <c r="L211" s="41"/>
      <c r="M211" s="41">
        <v>98.069405999999987</v>
      </c>
      <c r="O211" s="10" t="s">
        <v>701</v>
      </c>
    </row>
    <row r="212" spans="1:15">
      <c r="A212" t="s">
        <v>806</v>
      </c>
      <c r="B212" s="41">
        <v>45.754300000000001</v>
      </c>
      <c r="C212" s="41">
        <v>1.4880800000000001</v>
      </c>
      <c r="D212" s="41">
        <v>6.8607699999999996</v>
      </c>
      <c r="E212" s="41">
        <v>19.2776</v>
      </c>
      <c r="F212" s="41">
        <v>0.33203100000000002</v>
      </c>
      <c r="G212" s="41">
        <v>10.5221</v>
      </c>
      <c r="H212" s="41">
        <v>10.3903</v>
      </c>
      <c r="I212" s="41">
        <v>1.331</v>
      </c>
      <c r="J212" s="41">
        <v>0.44715700000000003</v>
      </c>
      <c r="K212" s="41" t="s">
        <v>629</v>
      </c>
      <c r="L212" s="41"/>
      <c r="M212" s="41">
        <v>98.705994000000004</v>
      </c>
      <c r="O212" s="10" t="s">
        <v>701</v>
      </c>
    </row>
    <row r="213" spans="1:15">
      <c r="A213" t="s">
        <v>807</v>
      </c>
      <c r="B213" s="41">
        <v>46.602499999999999</v>
      </c>
      <c r="C213" s="41">
        <v>0.996224</v>
      </c>
      <c r="D213" s="41">
        <v>8.8191000000000006</v>
      </c>
      <c r="E213" s="41">
        <v>12.911899999999999</v>
      </c>
      <c r="F213" s="41">
        <v>0.33768999999999999</v>
      </c>
      <c r="G213" s="41">
        <v>14.5829</v>
      </c>
      <c r="H213" s="41">
        <v>10.250500000000001</v>
      </c>
      <c r="I213" s="41">
        <v>1.3723399999999999</v>
      </c>
      <c r="J213" s="41">
        <v>0.23644899999999999</v>
      </c>
      <c r="K213" s="41" t="s">
        <v>629</v>
      </c>
      <c r="L213" s="41"/>
      <c r="M213" s="41">
        <v>98.324773999999991</v>
      </c>
      <c r="O213" s="10" t="s">
        <v>701</v>
      </c>
    </row>
    <row r="214" spans="1:15">
      <c r="A214" t="s">
        <v>808</v>
      </c>
      <c r="B214" s="41">
        <v>43.861400000000003</v>
      </c>
      <c r="C214" s="41">
        <v>1.77129</v>
      </c>
      <c r="D214" s="41">
        <v>8.4360300000000006</v>
      </c>
      <c r="E214" s="41">
        <v>20.097899999999999</v>
      </c>
      <c r="F214" s="41">
        <v>0.336455</v>
      </c>
      <c r="G214" s="41">
        <v>9.6158000000000001</v>
      </c>
      <c r="H214" s="41">
        <v>10.3146</v>
      </c>
      <c r="I214" s="41">
        <v>1.69669</v>
      </c>
      <c r="J214" s="41">
        <v>0.54875499999999999</v>
      </c>
      <c r="K214" s="41" t="s">
        <v>629</v>
      </c>
      <c r="L214" s="41"/>
      <c r="M214" s="41">
        <v>99.081209999999999</v>
      </c>
      <c r="O214" s="10" t="s">
        <v>701</v>
      </c>
    </row>
    <row r="215" spans="1:15">
      <c r="A215" t="s">
        <v>809</v>
      </c>
      <c r="B215" s="41">
        <v>47.259300000000003</v>
      </c>
      <c r="C215" s="41">
        <v>1.4637800000000001</v>
      </c>
      <c r="D215" s="41">
        <v>8.4607600000000005</v>
      </c>
      <c r="E215" s="41">
        <v>12.026999999999999</v>
      </c>
      <c r="F215" s="41">
        <v>0.25835999999999998</v>
      </c>
      <c r="G215" s="41">
        <v>14.322900000000001</v>
      </c>
      <c r="H215" s="41">
        <v>10.6387</v>
      </c>
      <c r="I215" s="41">
        <v>1.4142699999999999</v>
      </c>
      <c r="J215" s="41">
        <v>0.228519</v>
      </c>
      <c r="K215" s="41" t="s">
        <v>629</v>
      </c>
      <c r="L215" s="41"/>
      <c r="M215" s="41">
        <v>98.295793000000003</v>
      </c>
      <c r="O215" s="10" t="s">
        <v>701</v>
      </c>
    </row>
    <row r="216" spans="1:15">
      <c r="A216" t="s">
        <v>810</v>
      </c>
      <c r="B216" s="41">
        <v>45.677</v>
      </c>
      <c r="C216" s="41">
        <v>1.74475</v>
      </c>
      <c r="D216" s="41">
        <v>8.1932299999999998</v>
      </c>
      <c r="E216" s="41">
        <v>16.905000000000001</v>
      </c>
      <c r="F216" s="41">
        <v>0.28014299999999998</v>
      </c>
      <c r="G216" s="41">
        <v>11.62</v>
      </c>
      <c r="H216" s="41">
        <v>10.4907</v>
      </c>
      <c r="I216" s="41">
        <v>1.6557599999999999</v>
      </c>
      <c r="J216" s="41">
        <v>0.485429</v>
      </c>
      <c r="K216" s="41" t="s">
        <v>629</v>
      </c>
      <c r="L216" s="41"/>
      <c r="M216" s="41">
        <v>99.350331999999995</v>
      </c>
      <c r="O216" s="10" t="s">
        <v>701</v>
      </c>
    </row>
    <row r="217" spans="1:15">
      <c r="A217" t="s">
        <v>811</v>
      </c>
      <c r="B217" s="41">
        <v>44.948900000000002</v>
      </c>
      <c r="C217" s="41">
        <v>1.33521</v>
      </c>
      <c r="D217" s="41">
        <v>7.5422599999999997</v>
      </c>
      <c r="E217" s="41">
        <v>19.86</v>
      </c>
      <c r="F217" s="41">
        <v>0.32191500000000001</v>
      </c>
      <c r="G217" s="41">
        <v>10.0242</v>
      </c>
      <c r="H217" s="41">
        <v>10.0741</v>
      </c>
      <c r="I217" s="41">
        <v>1.47664</v>
      </c>
      <c r="J217" s="41">
        <v>0.45250600000000002</v>
      </c>
      <c r="K217" s="41" t="s">
        <v>629</v>
      </c>
      <c r="L217" s="41"/>
      <c r="M217" s="41">
        <v>98.386468000000008</v>
      </c>
      <c r="O217" s="10" t="s">
        <v>701</v>
      </c>
    </row>
    <row r="218" spans="1:15">
      <c r="A218" t="s">
        <v>812</v>
      </c>
      <c r="B218" s="41">
        <v>43.936199999999999</v>
      </c>
      <c r="C218" s="41">
        <v>1.4594100000000001</v>
      </c>
      <c r="D218" s="41">
        <v>7.6569000000000003</v>
      </c>
      <c r="E218" s="41">
        <v>19.5916</v>
      </c>
      <c r="F218" s="41">
        <v>0.34173700000000001</v>
      </c>
      <c r="G218" s="41">
        <v>10.055999999999999</v>
      </c>
      <c r="H218" s="41">
        <v>10.239000000000001</v>
      </c>
      <c r="I218" s="41">
        <v>1.62523</v>
      </c>
      <c r="J218" s="41">
        <v>0.56090600000000002</v>
      </c>
      <c r="K218" s="41" t="s">
        <v>629</v>
      </c>
      <c r="L218" s="41"/>
      <c r="M218" s="41">
        <v>97.810599999999994</v>
      </c>
      <c r="O218" s="10" t="s">
        <v>701</v>
      </c>
    </row>
    <row r="219" spans="1:15">
      <c r="A219" t="s">
        <v>813</v>
      </c>
      <c r="B219" s="41">
        <v>45.740400000000001</v>
      </c>
      <c r="C219" s="41">
        <v>1.38402</v>
      </c>
      <c r="D219" s="41">
        <v>7.4730600000000003</v>
      </c>
      <c r="E219" s="41">
        <v>18.285299999999999</v>
      </c>
      <c r="F219" s="41">
        <v>0.30069099999999999</v>
      </c>
      <c r="G219" s="41">
        <v>11.1409</v>
      </c>
      <c r="H219" s="41">
        <v>10.2521</v>
      </c>
      <c r="I219" s="41">
        <v>1.5097</v>
      </c>
      <c r="J219" s="41">
        <v>0.51699399999999995</v>
      </c>
      <c r="K219" s="41" t="s">
        <v>629</v>
      </c>
      <c r="L219" s="41"/>
      <c r="M219" s="41">
        <v>99.022755000000004</v>
      </c>
      <c r="O219" s="10" t="s">
        <v>701</v>
      </c>
    </row>
    <row r="220" spans="1:15">
      <c r="A220" t="s">
        <v>814</v>
      </c>
      <c r="B220" s="41">
        <v>47.159100000000002</v>
      </c>
      <c r="C220" s="41">
        <v>1.5971900000000001</v>
      </c>
      <c r="D220" s="41">
        <v>7.76431</v>
      </c>
      <c r="E220" s="41">
        <v>14.090999999999999</v>
      </c>
      <c r="F220" s="41">
        <v>0.246416</v>
      </c>
      <c r="G220" s="41">
        <v>13.5755</v>
      </c>
      <c r="H220" s="41">
        <v>10.7828</v>
      </c>
      <c r="I220" s="41">
        <v>1.5296099999999999</v>
      </c>
      <c r="J220" s="41">
        <v>0.26116600000000001</v>
      </c>
      <c r="K220" s="41" t="s">
        <v>629</v>
      </c>
      <c r="L220" s="41"/>
      <c r="M220" s="41">
        <v>99.264083000000014</v>
      </c>
      <c r="O220" s="10" t="s">
        <v>701</v>
      </c>
    </row>
    <row r="221" spans="1:15">
      <c r="A221" t="s">
        <v>815</v>
      </c>
      <c r="B221" s="41">
        <v>46.912799999999997</v>
      </c>
      <c r="C221" s="41">
        <v>1.44</v>
      </c>
      <c r="D221" s="41">
        <v>7.0097800000000001</v>
      </c>
      <c r="E221" s="41">
        <v>16.315999999999999</v>
      </c>
      <c r="F221" s="41">
        <v>0.26854800000000001</v>
      </c>
      <c r="G221" s="41">
        <v>12.4201</v>
      </c>
      <c r="H221" s="41">
        <v>10.592000000000001</v>
      </c>
      <c r="I221" s="41">
        <v>1.45946</v>
      </c>
      <c r="J221" s="41">
        <v>0.43469999999999998</v>
      </c>
      <c r="K221" s="41" t="s">
        <v>629</v>
      </c>
      <c r="L221" s="41"/>
      <c r="M221" s="41">
        <v>99.223984999999999</v>
      </c>
      <c r="O221" s="10" t="s">
        <v>701</v>
      </c>
    </row>
    <row r="222" spans="1:15">
      <c r="A222" t="s">
        <v>816</v>
      </c>
      <c r="B222" s="41">
        <v>46.525700000000001</v>
      </c>
      <c r="C222" s="41">
        <v>1.50553</v>
      </c>
      <c r="D222" s="41">
        <v>8.1598199999999999</v>
      </c>
      <c r="E222" s="41">
        <v>12.1934</v>
      </c>
      <c r="F222" s="41">
        <v>0.25385799999999997</v>
      </c>
      <c r="G222" s="41">
        <v>14.5555</v>
      </c>
      <c r="H222" s="41">
        <v>10.929600000000001</v>
      </c>
      <c r="I222" s="41">
        <v>1.3436600000000001</v>
      </c>
      <c r="J222" s="41">
        <v>0.268372</v>
      </c>
      <c r="K222" s="41" t="s">
        <v>629</v>
      </c>
      <c r="L222" s="41"/>
      <c r="M222" s="41">
        <v>97.926333</v>
      </c>
      <c r="O222" s="10" t="s">
        <v>701</v>
      </c>
    </row>
    <row r="223" spans="1:15">
      <c r="A223" t="s">
        <v>817</v>
      </c>
      <c r="B223" s="41">
        <v>45.063600000000001</v>
      </c>
      <c r="C223" s="41">
        <v>1.6724399999999999</v>
      </c>
      <c r="D223" s="41">
        <v>7.2363799999999996</v>
      </c>
      <c r="E223" s="41">
        <v>18.194199999999999</v>
      </c>
      <c r="F223" s="41">
        <v>0.25983400000000001</v>
      </c>
      <c r="G223" s="41">
        <v>10.937799999999999</v>
      </c>
      <c r="H223" s="41">
        <v>10.563000000000001</v>
      </c>
      <c r="I223" s="41">
        <v>1.52613</v>
      </c>
      <c r="J223" s="41">
        <v>0.43025200000000002</v>
      </c>
      <c r="K223" s="41" t="s">
        <v>629</v>
      </c>
      <c r="L223" s="41"/>
      <c r="M223" s="41">
        <v>98.195999999999984</v>
      </c>
      <c r="O223" s="10" t="s">
        <v>701</v>
      </c>
    </row>
    <row r="224" spans="1:15">
      <c r="A224" t="s">
        <v>818</v>
      </c>
      <c r="B224" s="41">
        <v>44.899500000000003</v>
      </c>
      <c r="C224" s="41">
        <v>0.88348000000000004</v>
      </c>
      <c r="D224" s="41">
        <v>7.2684699999999998</v>
      </c>
      <c r="E224" s="41">
        <v>20.472100000000001</v>
      </c>
      <c r="F224" s="41">
        <v>0.407748</v>
      </c>
      <c r="G224" s="41">
        <v>9.83352</v>
      </c>
      <c r="H224" s="41">
        <v>10.1922</v>
      </c>
      <c r="I224" s="41">
        <v>1.44635</v>
      </c>
      <c r="J224" s="41">
        <v>0.57078600000000002</v>
      </c>
      <c r="K224" s="41" t="s">
        <v>629</v>
      </c>
      <c r="L224" s="41"/>
      <c r="M224" s="41">
        <v>98.31959999999998</v>
      </c>
      <c r="O224" s="10" t="s">
        <v>701</v>
      </c>
    </row>
    <row r="225" spans="1:15">
      <c r="A225" t="s">
        <v>819</v>
      </c>
      <c r="B225" s="41">
        <v>44.308799999999998</v>
      </c>
      <c r="C225" s="41">
        <v>1.13635</v>
      </c>
      <c r="D225" s="41">
        <v>9.9456399999999991</v>
      </c>
      <c r="E225" s="41">
        <v>14.1004</v>
      </c>
      <c r="F225" s="41">
        <v>0.348584</v>
      </c>
      <c r="G225" s="41">
        <v>13.2742</v>
      </c>
      <c r="H225" s="41">
        <v>10.1568</v>
      </c>
      <c r="I225" s="41">
        <v>1.4502999999999999</v>
      </c>
      <c r="J225" s="41">
        <v>0.25166300000000003</v>
      </c>
      <c r="K225" s="41" t="s">
        <v>629</v>
      </c>
      <c r="L225" s="41"/>
      <c r="M225" s="41">
        <v>97.208254999999966</v>
      </c>
      <c r="O225" s="10" t="s">
        <v>824</v>
      </c>
    </row>
    <row r="226" spans="1:15">
      <c r="A226" t="s">
        <v>820</v>
      </c>
      <c r="B226" s="41">
        <v>41.610599999999998</v>
      </c>
      <c r="C226" s="41">
        <v>3.2666200000000001</v>
      </c>
      <c r="D226" s="41">
        <v>11.195399999999999</v>
      </c>
      <c r="E226" s="41">
        <v>13.355399999999999</v>
      </c>
      <c r="F226" s="41">
        <v>0.16162000000000001</v>
      </c>
      <c r="G226" s="41">
        <v>12.567299999999999</v>
      </c>
      <c r="H226" s="41">
        <v>11.116400000000001</v>
      </c>
      <c r="I226" s="41">
        <v>2.2662</v>
      </c>
      <c r="J226" s="41">
        <v>0.408748</v>
      </c>
      <c r="K226" s="41" t="s">
        <v>629</v>
      </c>
      <c r="L226" s="41"/>
      <c r="M226" s="41">
        <v>98.345048000000006</v>
      </c>
      <c r="O226" s="10" t="s">
        <v>825</v>
      </c>
    </row>
    <row r="227" spans="1:15">
      <c r="A227" t="s">
        <v>821</v>
      </c>
      <c r="B227" s="41">
        <v>44.708300000000001</v>
      </c>
      <c r="C227" s="41">
        <v>1.44967</v>
      </c>
      <c r="D227" s="41">
        <v>10.642099999999999</v>
      </c>
      <c r="E227" s="41">
        <v>12.482100000000001</v>
      </c>
      <c r="F227" s="41">
        <v>0.226988</v>
      </c>
      <c r="G227" s="41">
        <v>14.178599999999999</v>
      </c>
      <c r="H227" s="41">
        <v>10.7729</v>
      </c>
      <c r="I227" s="41">
        <v>1.85168</v>
      </c>
      <c r="J227" s="41">
        <v>0.29785099999999998</v>
      </c>
      <c r="K227" s="41" t="s">
        <v>629</v>
      </c>
      <c r="L227" s="41"/>
      <c r="M227" s="41">
        <v>98.845858000000021</v>
      </c>
      <c r="O227" s="10" t="s">
        <v>701</v>
      </c>
    </row>
    <row r="228" spans="1:15">
      <c r="A228" t="s">
        <v>822</v>
      </c>
      <c r="B228" s="41">
        <v>44.884999999999998</v>
      </c>
      <c r="C228" s="41">
        <v>1.57365</v>
      </c>
      <c r="D228" s="41">
        <v>7.6125400000000001</v>
      </c>
      <c r="E228" s="41">
        <v>17.245899999999999</v>
      </c>
      <c r="F228" s="41">
        <v>0.29785099999999998</v>
      </c>
      <c r="G228" s="41">
        <v>11.743399999999999</v>
      </c>
      <c r="H228" s="41">
        <v>10.4861</v>
      </c>
      <c r="I228" s="41">
        <v>1.60876</v>
      </c>
      <c r="J228" s="41">
        <v>0.38302199999999997</v>
      </c>
      <c r="K228" s="41" t="s">
        <v>629</v>
      </c>
      <c r="L228" s="41"/>
      <c r="M228" s="41">
        <v>98.079360999999992</v>
      </c>
      <c r="O228" s="10" t="s">
        <v>701</v>
      </c>
    </row>
    <row r="229" spans="1:15">
      <c r="A229" t="s">
        <v>823</v>
      </c>
      <c r="B229" s="41">
        <v>43.976500000000001</v>
      </c>
      <c r="C229" s="41">
        <v>1.47942</v>
      </c>
      <c r="D229" s="41">
        <v>11.159599999999999</v>
      </c>
      <c r="E229" s="41">
        <v>13.3649</v>
      </c>
      <c r="F229" s="41">
        <v>0.24169599999999999</v>
      </c>
      <c r="G229" s="41">
        <v>13.3895</v>
      </c>
      <c r="H229" s="41">
        <v>10.6898</v>
      </c>
      <c r="I229" s="41">
        <v>1.78481</v>
      </c>
      <c r="J229" s="41">
        <v>0.29856500000000002</v>
      </c>
      <c r="K229" s="41" t="s">
        <v>629</v>
      </c>
      <c r="L229" s="41"/>
      <c r="M229" s="41">
        <v>98.601821999999999</v>
      </c>
      <c r="O229" s="10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SM3.1_Localities</vt:lpstr>
      <vt:lpstr>SM3.2_Bores</vt:lpstr>
      <vt:lpstr>SM3.3_Volume;Density</vt:lpstr>
      <vt:lpstr>SM3.4_Secondary Standards</vt:lpstr>
      <vt:lpstr>SM3.5_LA-ICP-MS set up</vt:lpstr>
      <vt:lpstr>SM3.6_Maj+TE data</vt:lpstr>
      <vt:lpstr>SM3.7_Plag data</vt:lpstr>
      <vt:lpstr>SM3.8_Px data</vt:lpstr>
      <vt:lpstr>SM3.9_Hbl data</vt:lpstr>
    </vt:vector>
  </TitlesOfParts>
  <Manager/>
  <Company>University of Waikato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Prentice, Marlena</dc:creator>
  <cp:keywords/>
  <dc:description/>
  <cp:lastModifiedBy>Marlena Prentice</cp:lastModifiedBy>
  <cp:revision/>
  <dcterms:created xsi:type="dcterms:W3CDTF">2021-12-02T23:22:23Z</dcterms:created>
  <dcterms:modified xsi:type="dcterms:W3CDTF">2023-06-20T01:25:16Z</dcterms:modified>
  <cp:category/>
  <cp:contentStatus/>
</cp:coreProperties>
</file>